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72" activeTab="1"/>
  </bookViews>
  <sheets>
    <sheet name="เงินเดือน" sheetId="1" r:id="rId1"/>
    <sheet name="วิทยฐานะ" sheetId="2" r:id="rId2"/>
    <sheet name="ตอบแทน" sheetId="3" r:id="rId3"/>
    <sheet name="Sheet1" sheetId="4" r:id="rId4"/>
  </sheets>
  <definedNames>
    <definedName name="_xlnm.Print_Area" localSheetId="0">'เงินเดือน'!$A$1:$N$102</definedName>
    <definedName name="_xlnm.Print_Area" localSheetId="1">'วิทยฐานะ'!$A$1:$N$84</definedName>
    <definedName name="_xlnm.Print_Titles" localSheetId="0">'เงินเดือน'!$3:$4</definedName>
    <definedName name="_xlnm.Print_Titles" localSheetId="2">'ตอบแทน'!$3:$4</definedName>
    <definedName name="_xlnm.Print_Titles" localSheetId="1">'วิทยฐานะ'!$3:$4</definedName>
  </definedNames>
  <calcPr fullCalcOnLoad="1"/>
</workbook>
</file>

<file path=xl/sharedStrings.xml><?xml version="1.0" encoding="utf-8"?>
<sst xmlns="http://schemas.openxmlformats.org/spreadsheetml/2006/main" count="520" uniqueCount="110">
  <si>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</si>
  <si>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</si>
  <si>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</si>
  <si>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</si>
  <si>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</si>
  <si>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อัตราเดิม</t>
  </si>
  <si>
    <t>อัตราใหม่</t>
  </si>
  <si>
    <t>เบิกเพิ่ม</t>
  </si>
  <si>
    <t>ระยะเวลา</t>
  </si>
  <si>
    <t>จำนวน</t>
  </si>
  <si>
    <t>1 เดือน</t>
  </si>
  <si>
    <t>จำนวนเงิน</t>
  </si>
  <si>
    <t>3 เดือน</t>
  </si>
  <si>
    <t>6 เดือน</t>
  </si>
  <si>
    <t>6 วัน</t>
  </si>
  <si>
    <t>5 เดือน</t>
  </si>
  <si>
    <t>4 เดือน</t>
  </si>
  <si>
    <t>14 วัน</t>
  </si>
  <si>
    <t>2 วัน</t>
  </si>
  <si>
    <t>ให้ได้รับ คศ.3</t>
  </si>
  <si>
    <t>ให้ได้รับ คศ.2</t>
  </si>
  <si>
    <t>5 วัน</t>
  </si>
  <si>
    <t>น.ส.จิรัชยา  จันทะวงศ์</t>
  </si>
  <si>
    <t>ร.ร.อนุบาลบ้านผือพิทยาภูมิ</t>
  </si>
  <si>
    <t>16-31 ส.ค. 61</t>
  </si>
  <si>
    <t>16 วัน</t>
  </si>
  <si>
    <t>ต.ค. - ธ.ค. 61</t>
  </si>
  <si>
    <t>ก.ย. 2561</t>
  </si>
  <si>
    <t>1.คำสั่ง 604/2561</t>
  </si>
  <si>
    <t>ลว.31 ต.ค. 2561</t>
  </si>
  <si>
    <t>ให้ดำรงตำแน่งครู</t>
  </si>
  <si>
    <t>2.คำสั่งที่ 639/2561</t>
  </si>
  <si>
    <t>ลว. 20 พ.ย. 2561</t>
  </si>
  <si>
    <t>นายสัญชัย  แซ่ลี้</t>
  </si>
  <si>
    <t>ร.ร.บ้านดงหมูชัยเจริญ</t>
  </si>
  <si>
    <t>น.ส.โสรญา  แสนเมือง</t>
  </si>
  <si>
    <t>ร.ร.บ้านแม็ก</t>
  </si>
  <si>
    <t>น.ส.กนกวรรณ สมบูนณ์</t>
  </si>
  <si>
    <t>น.ส.วราพร  อ่อนละมุล</t>
  </si>
  <si>
    <t>ร.ร.บ้านหนองแวง (บ้านผือ)</t>
  </si>
  <si>
    <t>นายสุวิจักขณ์  ทุมสวัสดิ์</t>
  </si>
  <si>
    <t>ร.ร.บ้านน้ำซึม</t>
  </si>
  <si>
    <t>สิบเอกปิยะวัฒน์ พรมลี</t>
  </si>
  <si>
    <t>ร.ร.น้ำโสมประชาสรรค์(ถิรธัมโมอุปัมภ์)</t>
  </si>
  <si>
    <t>นางธนพรรณ  หีบทอง</t>
  </si>
  <si>
    <t>ร.ร.บ้านท่าโสม</t>
  </si>
  <si>
    <t>น.ส.ศศิวิมลรัศ ชิมรัมย์</t>
  </si>
  <si>
    <t>ร.ร.อนุบาลบ้านเพียมิตรภาพที่ 138</t>
  </si>
  <si>
    <t>นายอุทิศ  เคนคำ</t>
  </si>
  <si>
    <t>ร.ร.บ้านน้ำปู่</t>
  </si>
  <si>
    <t>27-31 มี.ค. 61</t>
  </si>
  <si>
    <t>เม.ย. - ก.ย. 61</t>
  </si>
  <si>
    <t>1.คำสั่ง 467/2561</t>
  </si>
  <si>
    <t>ลว.19 ก.ย 2561</t>
  </si>
  <si>
    <t>แก้ไขเลื่อนขั้นเงินเดือน</t>
  </si>
  <si>
    <t>น.ส.นิ่มนวล วงศ์ท้าว</t>
  </si>
  <si>
    <t>ร.ร.บ้านนางาม</t>
  </si>
  <si>
    <t>30-31 มี.ค. 61</t>
  </si>
  <si>
    <t>นางมาติกา  ภูริปายะนันท์</t>
  </si>
  <si>
    <t>นร.ร.บ้านน้ำซึ้ม</t>
  </si>
  <si>
    <t>2-30 เม.ย. 61</t>
  </si>
  <si>
    <t>29 วัน</t>
  </si>
  <si>
    <t>พ.ค. - ก.ย. 61</t>
  </si>
  <si>
    <t>นางประดุจดาว บรรดาศักดิ์</t>
  </si>
  <si>
    <t>ร.ร.ดอนตาลดงบังวิทยา</t>
  </si>
  <si>
    <t>25-30 เม.ย. 61</t>
  </si>
  <si>
    <t>น.ส.เมษา  สารถิน</t>
  </si>
  <si>
    <t>27-30 เม.ย. 61</t>
  </si>
  <si>
    <t>4 วัน</t>
  </si>
  <si>
    <t>น.ส.รฐา  รักษาภักดี</t>
  </si>
  <si>
    <t>3-31 พ.ค. 61</t>
  </si>
  <si>
    <t>มิ.ย. - ก.ย. 61</t>
  </si>
  <si>
    <t>น.ส.จันสุดา  ไชยหาญ</t>
  </si>
  <si>
    <t>ร.ร.บ้านข้าวสาร</t>
  </si>
  <si>
    <t>18-31 พ.ค. 61</t>
  </si>
  <si>
    <t>น.ส.เสาวนีย์  พรหมมาหล้า</t>
  </si>
  <si>
    <t>21-31 พ.ค. 61</t>
  </si>
  <si>
    <t>11 วัน</t>
  </si>
  <si>
    <t>นายอนุสรณ์ กุศลมานิตย์</t>
  </si>
  <si>
    <t>นายเอกสิงห์  ปากแก้ว</t>
  </si>
  <si>
    <t>ร.ร.บ้านเชียงดีกุดเชือม</t>
  </si>
  <si>
    <t>16-31 ต.ค. 60</t>
  </si>
  <si>
    <t>พ.ย. - มี.ค. 60</t>
  </si>
  <si>
    <t>เม.ย.60 - ก.ย. 61</t>
  </si>
  <si>
    <t>นางพุทธชาติ อันชำนาญ</t>
  </si>
  <si>
    <t>ร.ร.กลางใญ่</t>
  </si>
  <si>
    <t>7-31 พ.ค. 61</t>
  </si>
  <si>
    <t>25 วัน</t>
  </si>
  <si>
    <t>น.ส.บังอร โนนสง่า</t>
  </si>
  <si>
    <t>ร.ร.บ้านดงพัฒนา</t>
  </si>
  <si>
    <t>น.ส.ยุวรี  จำปามูล</t>
  </si>
  <si>
    <t>ร.ร.บ้านสร้างก่อ</t>
  </si>
  <si>
    <t>19-31 มี.ค. 61</t>
  </si>
  <si>
    <t>1.คำสั่ง 481/2561</t>
  </si>
  <si>
    <t>ลว.24  ก.ย 2561</t>
  </si>
  <si>
    <t>1.คำสั่ง 457/2561</t>
  </si>
  <si>
    <t>ลว.30 ส.ค. 2561</t>
  </si>
  <si>
    <t>นายพรชัย  นาทา</t>
  </si>
  <si>
    <t>21-31 มี.ค. 61</t>
  </si>
  <si>
    <t>รายละเอียดตกเบิกเงินเดือน  เดือนมกราคม  2562</t>
  </si>
  <si>
    <t>13 วัน</t>
  </si>
  <si>
    <t>1.คำสั่ง 333/2561</t>
  </si>
  <si>
    <t>ลว.26 ก.ย. 2561</t>
  </si>
  <si>
    <t>2.คำสั่งที่ 484/2561</t>
  </si>
  <si>
    <t>ลว. 22 พ.ย. 2561</t>
  </si>
  <si>
    <r>
      <t>รายละเอียดตกเบิกเงินเดือน  เดือน</t>
    </r>
    <r>
      <rPr>
        <b/>
        <sz val="14"/>
        <color indexed="10"/>
        <rFont val="TH SarabunPSK"/>
        <family val="2"/>
      </rPr>
      <t>มกราคม  2562</t>
    </r>
  </si>
  <si>
    <t>รายละเอียดตกเบิกเงินค่าตอบแทน  เดือนมกราคม 2562</t>
  </si>
  <si>
    <t>รายละเอียดตกเบิกเงินวิทยฐานะ เดือนมกราคม  2562</t>
  </si>
  <si>
    <t>น.ส.กนกวรรณ สมบูรณ์</t>
  </si>
  <si>
    <t>รร.บริบาลภูมิเขต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</si>
</sst>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#,##0.0"/>
    <numFmt numFmtId="200" formatCode="#,##0.000"/>
    <numFmt numFmtId="201" formatCode="#,##0.0000"/>
    <numFmt numFmtId="202" formatCode="#,##0.000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02" fontId="4" fillId="0" borderId="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/>
    </xf>
    <xf numFmtId="4" fontId="3" fillId="33" borderId="28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4" fontId="2" fillId="33" borderId="30" xfId="0" applyNumberFormat="1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32" xfId="0" applyNumberFormat="1" applyFont="1" applyFill="1" applyBorder="1" applyAlignment="1">
      <alignment horizontal="center" vertical="center"/>
    </xf>
    <xf numFmtId="4" fontId="10" fillId="33" borderId="29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33" borderId="22" xfId="0" applyFont="1" applyFill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SheetLayoutView="100" zoomScalePageLayoutView="0" workbookViewId="0" topLeftCell="A80">
      <selection activeCell="H102" sqref="H102"/>
    </sheetView>
  </sheetViews>
  <sheetFormatPr defaultColWidth="9.00390625" defaultRowHeight="15"/>
  <cols>
    <col min="1" max="1" width="4.57421875" style="38" customWidth="1"/>
    <col min="2" max="2" width="17.7109375" style="17" customWidth="1"/>
    <col min="3" max="4" width="8.8515625" style="17" bestFit="1" customWidth="1"/>
    <col min="5" max="5" width="8.00390625" style="39" customWidth="1"/>
    <col min="6" max="6" width="11.57421875" style="38" bestFit="1" customWidth="1"/>
    <col min="7" max="7" width="6.00390625" style="17" customWidth="1"/>
    <col min="8" max="8" width="8.8515625" style="17" bestFit="1" customWidth="1"/>
    <col min="9" max="9" width="8.8515625" style="17" customWidth="1"/>
    <col min="10" max="10" width="16.57421875" style="17" bestFit="1" customWidth="1"/>
    <col min="11" max="11" width="9.8515625" style="17" bestFit="1" customWidth="1"/>
    <col min="12" max="12" width="12.140625" style="17" customWidth="1"/>
    <col min="13" max="13" width="13.7109375" style="17" customWidth="1"/>
    <col min="14" max="16384" width="9.00390625" style="17" customWidth="1"/>
  </cols>
  <sheetData>
    <row r="1" spans="1:10" s="23" customFormat="1" ht="18">
      <c r="A1" s="22"/>
      <c r="B1" s="135" t="s">
        <v>99</v>
      </c>
      <c r="C1" s="135"/>
      <c r="D1" s="135"/>
      <c r="E1" s="135"/>
      <c r="F1" s="135"/>
      <c r="G1" s="135"/>
      <c r="H1" s="135"/>
      <c r="I1" s="135"/>
      <c r="J1" s="135"/>
    </row>
    <row r="2" spans="1:10" s="23" customFormat="1" ht="18">
      <c r="A2" s="22"/>
      <c r="B2" s="135" t="s">
        <v>4</v>
      </c>
      <c r="C2" s="135"/>
      <c r="D2" s="135"/>
      <c r="E2" s="135"/>
      <c r="F2" s="135"/>
      <c r="G2" s="135"/>
      <c r="H2" s="135"/>
      <c r="I2" s="135"/>
      <c r="J2" s="135"/>
    </row>
    <row r="3" spans="1:10" s="22" customFormat="1" ht="18">
      <c r="A3" s="136" t="s">
        <v>0</v>
      </c>
      <c r="B3" s="138" t="s">
        <v>1</v>
      </c>
      <c r="C3" s="24" t="s">
        <v>5</v>
      </c>
      <c r="D3" s="25" t="s">
        <v>6</v>
      </c>
      <c r="E3" s="26" t="s">
        <v>7</v>
      </c>
      <c r="F3" s="27" t="s">
        <v>8</v>
      </c>
      <c r="G3" s="28" t="s">
        <v>9</v>
      </c>
      <c r="H3" s="136" t="s">
        <v>11</v>
      </c>
      <c r="I3" s="30" t="s">
        <v>3</v>
      </c>
      <c r="J3" s="140" t="s">
        <v>2</v>
      </c>
    </row>
    <row r="4" spans="1:10" s="22" customFormat="1" ht="18">
      <c r="A4" s="137"/>
      <c r="B4" s="139"/>
      <c r="C4" s="31"/>
      <c r="D4" s="32"/>
      <c r="E4" s="33"/>
      <c r="F4" s="34"/>
      <c r="G4" s="35"/>
      <c r="H4" s="137"/>
      <c r="I4" s="37"/>
      <c r="J4" s="141"/>
    </row>
    <row r="5" spans="1:10" ht="18">
      <c r="A5" s="70">
        <v>1</v>
      </c>
      <c r="B5" s="71" t="s">
        <v>22</v>
      </c>
      <c r="C5" s="75">
        <v>17310</v>
      </c>
      <c r="D5" s="73">
        <v>17490</v>
      </c>
      <c r="E5" s="72">
        <f>D5-C5</f>
        <v>180</v>
      </c>
      <c r="F5" s="91" t="s">
        <v>24</v>
      </c>
      <c r="G5" s="74" t="s">
        <v>25</v>
      </c>
      <c r="H5" s="75">
        <f>E5*16/31</f>
        <v>92.90322580645162</v>
      </c>
      <c r="I5" s="76"/>
      <c r="J5" s="77" t="s">
        <v>28</v>
      </c>
    </row>
    <row r="6" spans="1:10" ht="18">
      <c r="A6" s="48"/>
      <c r="B6" s="58" t="s">
        <v>23</v>
      </c>
      <c r="C6" s="52"/>
      <c r="D6" s="50"/>
      <c r="E6" s="55">
        <f>+E5</f>
        <v>180</v>
      </c>
      <c r="F6" s="92" t="s">
        <v>27</v>
      </c>
      <c r="G6" s="51" t="s">
        <v>10</v>
      </c>
      <c r="H6" s="52">
        <f>E6*1</f>
        <v>180</v>
      </c>
      <c r="I6" s="53"/>
      <c r="J6" s="78" t="s">
        <v>29</v>
      </c>
    </row>
    <row r="7" spans="1:10" ht="18">
      <c r="A7" s="48"/>
      <c r="B7" s="49"/>
      <c r="C7" s="52">
        <v>17910</v>
      </c>
      <c r="D7" s="50">
        <v>18270</v>
      </c>
      <c r="E7" s="55">
        <f>D7-C7</f>
        <v>360</v>
      </c>
      <c r="F7" s="92" t="s">
        <v>26</v>
      </c>
      <c r="G7" s="51" t="s">
        <v>12</v>
      </c>
      <c r="H7" s="52">
        <f>E7*3</f>
        <v>1080</v>
      </c>
      <c r="I7" s="53">
        <f>SUM(H5:H7)</f>
        <v>1352.9032258064517</v>
      </c>
      <c r="J7" s="78" t="s">
        <v>30</v>
      </c>
    </row>
    <row r="8" spans="1:10" ht="18">
      <c r="A8" s="48"/>
      <c r="B8" s="49"/>
      <c r="C8" s="52"/>
      <c r="D8" s="50"/>
      <c r="E8" s="55"/>
      <c r="F8" s="92"/>
      <c r="G8" s="51"/>
      <c r="H8" s="52"/>
      <c r="I8" s="53"/>
      <c r="J8" s="78" t="s">
        <v>31</v>
      </c>
    </row>
    <row r="9" spans="1:10" ht="18">
      <c r="A9" s="48">
        <v>2</v>
      </c>
      <c r="B9" s="49" t="s">
        <v>33</v>
      </c>
      <c r="C9" s="52">
        <v>17310</v>
      </c>
      <c r="D9" s="50">
        <v>17490</v>
      </c>
      <c r="E9" s="55">
        <f>D9-C9</f>
        <v>180</v>
      </c>
      <c r="F9" s="92" t="s">
        <v>24</v>
      </c>
      <c r="G9" s="51" t="s">
        <v>25</v>
      </c>
      <c r="H9" s="52">
        <f>E9*16/31</f>
        <v>92.90322580645162</v>
      </c>
      <c r="I9" s="53"/>
      <c r="J9" s="78" t="s">
        <v>32</v>
      </c>
    </row>
    <row r="10" spans="1:10" ht="18">
      <c r="A10" s="48"/>
      <c r="B10" s="49" t="s">
        <v>34</v>
      </c>
      <c r="C10" s="52"/>
      <c r="D10" s="50"/>
      <c r="E10" s="55">
        <f>+E9</f>
        <v>180</v>
      </c>
      <c r="F10" s="92" t="s">
        <v>27</v>
      </c>
      <c r="G10" s="51" t="s">
        <v>10</v>
      </c>
      <c r="H10" s="52">
        <f>E10*1</f>
        <v>180</v>
      </c>
      <c r="I10" s="53"/>
      <c r="J10" s="78" t="s">
        <v>54</v>
      </c>
    </row>
    <row r="11" spans="1:10" ht="18">
      <c r="A11" s="48"/>
      <c r="B11" s="49"/>
      <c r="C11" s="52">
        <v>17910</v>
      </c>
      <c r="D11" s="50">
        <v>18270</v>
      </c>
      <c r="E11" s="55">
        <f>D11-C11</f>
        <v>360</v>
      </c>
      <c r="F11" s="92" t="s">
        <v>26</v>
      </c>
      <c r="G11" s="51" t="s">
        <v>12</v>
      </c>
      <c r="H11" s="52">
        <f>E11*3</f>
        <v>1080</v>
      </c>
      <c r="I11" s="53">
        <f>SUM(H9:H11)</f>
        <v>1352.9032258064517</v>
      </c>
      <c r="J11" s="78"/>
    </row>
    <row r="12" spans="1:10" ht="18">
      <c r="A12" s="48"/>
      <c r="B12" s="49"/>
      <c r="C12" s="52"/>
      <c r="D12" s="50"/>
      <c r="E12" s="55"/>
      <c r="F12" s="92"/>
      <c r="G12" s="51"/>
      <c r="H12" s="52"/>
      <c r="I12" s="53"/>
      <c r="J12" s="78"/>
    </row>
    <row r="13" spans="1:10" ht="18">
      <c r="A13" s="48">
        <v>3</v>
      </c>
      <c r="B13" s="49" t="s">
        <v>35</v>
      </c>
      <c r="C13" s="52">
        <v>17310</v>
      </c>
      <c r="D13" s="50">
        <v>17490</v>
      </c>
      <c r="E13" s="55">
        <f>D13-C13</f>
        <v>180</v>
      </c>
      <c r="F13" s="92" t="s">
        <v>24</v>
      </c>
      <c r="G13" s="51" t="s">
        <v>25</v>
      </c>
      <c r="H13" s="52">
        <f>E13*16/31</f>
        <v>92.90322580645162</v>
      </c>
      <c r="I13" s="53"/>
      <c r="J13" s="78"/>
    </row>
    <row r="14" spans="1:10" ht="18">
      <c r="A14" s="48"/>
      <c r="B14" s="49" t="s">
        <v>36</v>
      </c>
      <c r="C14" s="52"/>
      <c r="D14" s="50"/>
      <c r="E14" s="55">
        <f>+E13</f>
        <v>180</v>
      </c>
      <c r="F14" s="92" t="s">
        <v>27</v>
      </c>
      <c r="G14" s="51" t="s">
        <v>10</v>
      </c>
      <c r="H14" s="52">
        <f>E14*1</f>
        <v>180</v>
      </c>
      <c r="I14" s="53"/>
      <c r="J14" s="78"/>
    </row>
    <row r="15" spans="1:10" ht="18">
      <c r="A15" s="48"/>
      <c r="B15" s="49"/>
      <c r="C15" s="52">
        <v>17910</v>
      </c>
      <c r="D15" s="50">
        <v>18270</v>
      </c>
      <c r="E15" s="55">
        <f>D15-C15</f>
        <v>360</v>
      </c>
      <c r="F15" s="92" t="s">
        <v>26</v>
      </c>
      <c r="G15" s="51" t="s">
        <v>12</v>
      </c>
      <c r="H15" s="52">
        <f>E15*3</f>
        <v>1080</v>
      </c>
      <c r="I15" s="53">
        <f>SUM(H13:H15)</f>
        <v>1352.9032258064517</v>
      </c>
      <c r="J15" s="78"/>
    </row>
    <row r="16" spans="1:10" ht="18">
      <c r="A16" s="48"/>
      <c r="B16" s="49"/>
      <c r="C16" s="52"/>
      <c r="D16" s="50"/>
      <c r="E16" s="55"/>
      <c r="F16" s="92"/>
      <c r="G16" s="56"/>
      <c r="H16" s="52"/>
      <c r="I16" s="53"/>
      <c r="J16" s="78"/>
    </row>
    <row r="17" spans="1:10" ht="18">
      <c r="A17" s="48">
        <v>4</v>
      </c>
      <c r="B17" s="49" t="s">
        <v>108</v>
      </c>
      <c r="C17" s="52">
        <v>17310</v>
      </c>
      <c r="D17" s="50">
        <v>17490</v>
      </c>
      <c r="E17" s="55">
        <f>D17-C17</f>
        <v>180</v>
      </c>
      <c r="F17" s="92" t="s">
        <v>24</v>
      </c>
      <c r="G17" s="51" t="s">
        <v>25</v>
      </c>
      <c r="H17" s="52">
        <f>E17*16/31</f>
        <v>92.90322580645162</v>
      </c>
      <c r="I17" s="53"/>
      <c r="J17" s="78"/>
    </row>
    <row r="18" spans="1:10" ht="18">
      <c r="A18" s="48"/>
      <c r="B18" s="49" t="s">
        <v>36</v>
      </c>
      <c r="C18" s="52"/>
      <c r="D18" s="50"/>
      <c r="E18" s="55">
        <f>+E17</f>
        <v>180</v>
      </c>
      <c r="F18" s="92" t="s">
        <v>27</v>
      </c>
      <c r="G18" s="51" t="s">
        <v>10</v>
      </c>
      <c r="H18" s="52">
        <f>E18*1</f>
        <v>180</v>
      </c>
      <c r="I18" s="53"/>
      <c r="J18" s="78"/>
    </row>
    <row r="19" spans="1:10" ht="18">
      <c r="A19" s="48"/>
      <c r="B19" s="49"/>
      <c r="C19" s="52">
        <v>17910</v>
      </c>
      <c r="D19" s="50">
        <v>18270</v>
      </c>
      <c r="E19" s="55">
        <f>D19-C19</f>
        <v>360</v>
      </c>
      <c r="F19" s="92" t="s">
        <v>26</v>
      </c>
      <c r="G19" s="51" t="s">
        <v>12</v>
      </c>
      <c r="H19" s="52">
        <f>E19*3</f>
        <v>1080</v>
      </c>
      <c r="I19" s="53">
        <f>SUM(H17:H19)</f>
        <v>1352.9032258064517</v>
      </c>
      <c r="J19" s="78"/>
    </row>
    <row r="20" spans="1:10" ht="18">
      <c r="A20" s="48"/>
      <c r="B20" s="49"/>
      <c r="C20" s="52"/>
      <c r="D20" s="50"/>
      <c r="E20" s="55"/>
      <c r="F20" s="92"/>
      <c r="G20" s="51"/>
      <c r="H20" s="52"/>
      <c r="I20" s="53"/>
      <c r="J20" s="78"/>
    </row>
    <row r="21" spans="1:10" ht="18">
      <c r="A21" s="48">
        <v>5</v>
      </c>
      <c r="B21" s="49" t="s">
        <v>38</v>
      </c>
      <c r="C21" s="52">
        <v>17310</v>
      </c>
      <c r="D21" s="50">
        <v>17490</v>
      </c>
      <c r="E21" s="55">
        <f>D21-C21</f>
        <v>180</v>
      </c>
      <c r="F21" s="92" t="s">
        <v>24</v>
      </c>
      <c r="G21" s="51" t="s">
        <v>25</v>
      </c>
      <c r="H21" s="52">
        <f>E21*16/31</f>
        <v>92.90322580645162</v>
      </c>
      <c r="I21" s="53"/>
      <c r="J21" s="78"/>
    </row>
    <row r="22" spans="1:10" ht="18">
      <c r="A22" s="48"/>
      <c r="B22" s="58" t="s">
        <v>39</v>
      </c>
      <c r="C22" s="52"/>
      <c r="D22" s="50"/>
      <c r="E22" s="55">
        <f>+E21</f>
        <v>180</v>
      </c>
      <c r="F22" s="92" t="s">
        <v>27</v>
      </c>
      <c r="G22" s="51" t="s">
        <v>10</v>
      </c>
      <c r="H22" s="52">
        <f>E22*1</f>
        <v>180</v>
      </c>
      <c r="I22" s="53"/>
      <c r="J22" s="78"/>
    </row>
    <row r="23" spans="1:10" ht="18">
      <c r="A23" s="48"/>
      <c r="B23" s="57"/>
      <c r="C23" s="52">
        <v>17910</v>
      </c>
      <c r="D23" s="50">
        <v>18270</v>
      </c>
      <c r="E23" s="55">
        <f>D23-C23</f>
        <v>360</v>
      </c>
      <c r="F23" s="92" t="s">
        <v>26</v>
      </c>
      <c r="G23" s="51" t="s">
        <v>12</v>
      </c>
      <c r="H23" s="52">
        <f>E23*3</f>
        <v>1080</v>
      </c>
      <c r="I23" s="53">
        <f>SUM(H21:H23)</f>
        <v>1352.9032258064517</v>
      </c>
      <c r="J23" s="78"/>
    </row>
    <row r="24" spans="1:10" ht="18">
      <c r="A24" s="48"/>
      <c r="B24" s="49"/>
      <c r="C24" s="52"/>
      <c r="D24" s="50"/>
      <c r="E24" s="55"/>
      <c r="F24" s="92"/>
      <c r="G24" s="51"/>
      <c r="H24" s="52"/>
      <c r="I24" s="53"/>
      <c r="J24" s="78"/>
    </row>
    <row r="25" spans="1:10" ht="18">
      <c r="A25" s="48">
        <v>6</v>
      </c>
      <c r="B25" s="49" t="s">
        <v>40</v>
      </c>
      <c r="C25" s="52">
        <v>17310</v>
      </c>
      <c r="D25" s="50">
        <v>17490</v>
      </c>
      <c r="E25" s="55">
        <f>D25-C25</f>
        <v>180</v>
      </c>
      <c r="F25" s="92" t="s">
        <v>24</v>
      </c>
      <c r="G25" s="51" t="s">
        <v>25</v>
      </c>
      <c r="H25" s="52">
        <f>E25*16/31</f>
        <v>92.90322580645162</v>
      </c>
      <c r="I25" s="53"/>
      <c r="J25" s="78"/>
    </row>
    <row r="26" spans="1:10" ht="18">
      <c r="A26" s="48"/>
      <c r="B26" s="49" t="s">
        <v>41</v>
      </c>
      <c r="C26" s="52"/>
      <c r="D26" s="50"/>
      <c r="E26" s="55">
        <f>+E25</f>
        <v>180</v>
      </c>
      <c r="F26" s="92" t="s">
        <v>27</v>
      </c>
      <c r="G26" s="51" t="s">
        <v>10</v>
      </c>
      <c r="H26" s="52">
        <f>E26*1</f>
        <v>180</v>
      </c>
      <c r="I26" s="53"/>
      <c r="J26" s="78"/>
    </row>
    <row r="27" spans="1:10" ht="18">
      <c r="A27" s="48"/>
      <c r="B27" s="49"/>
      <c r="C27" s="52">
        <v>17910</v>
      </c>
      <c r="D27" s="50">
        <v>18270</v>
      </c>
      <c r="E27" s="55">
        <f>D27-C27</f>
        <v>360</v>
      </c>
      <c r="F27" s="92" t="s">
        <v>26</v>
      </c>
      <c r="G27" s="51" t="s">
        <v>12</v>
      </c>
      <c r="H27" s="52">
        <f>E27*3</f>
        <v>1080</v>
      </c>
      <c r="I27" s="53">
        <f>SUM(H25:H27)</f>
        <v>1352.9032258064517</v>
      </c>
      <c r="J27" s="78"/>
    </row>
    <row r="28" spans="1:10" ht="18">
      <c r="A28" s="48"/>
      <c r="B28" s="49"/>
      <c r="C28" s="52"/>
      <c r="D28" s="50"/>
      <c r="E28" s="55"/>
      <c r="F28" s="92"/>
      <c r="G28" s="56"/>
      <c r="H28" s="52"/>
      <c r="I28" s="53"/>
      <c r="J28" s="78"/>
    </row>
    <row r="29" spans="1:10" ht="18">
      <c r="A29" s="48">
        <v>7</v>
      </c>
      <c r="B29" s="49" t="s">
        <v>42</v>
      </c>
      <c r="C29" s="52">
        <v>17310</v>
      </c>
      <c r="D29" s="50">
        <v>17490</v>
      </c>
      <c r="E29" s="55">
        <f>D29-C29</f>
        <v>180</v>
      </c>
      <c r="F29" s="92" t="s">
        <v>24</v>
      </c>
      <c r="G29" s="51" t="s">
        <v>25</v>
      </c>
      <c r="H29" s="52">
        <f>E29*16/31</f>
        <v>92.90322580645162</v>
      </c>
      <c r="I29" s="53"/>
      <c r="J29" s="78"/>
    </row>
    <row r="30" spans="1:10" ht="18">
      <c r="A30" s="48"/>
      <c r="B30" s="94" t="s">
        <v>43</v>
      </c>
      <c r="C30" s="52"/>
      <c r="D30" s="50"/>
      <c r="E30" s="55">
        <f>+E29</f>
        <v>180</v>
      </c>
      <c r="F30" s="92" t="s">
        <v>27</v>
      </c>
      <c r="G30" s="51" t="s">
        <v>10</v>
      </c>
      <c r="H30" s="52">
        <f>E30*1</f>
        <v>180</v>
      </c>
      <c r="I30" s="53"/>
      <c r="J30" s="78"/>
    </row>
    <row r="31" spans="1:10" ht="18">
      <c r="A31" s="48"/>
      <c r="B31" s="49"/>
      <c r="C31" s="52">
        <v>17910</v>
      </c>
      <c r="D31" s="50">
        <v>18270</v>
      </c>
      <c r="E31" s="55">
        <f>D31-C31</f>
        <v>360</v>
      </c>
      <c r="F31" s="92" t="s">
        <v>26</v>
      </c>
      <c r="G31" s="51" t="s">
        <v>12</v>
      </c>
      <c r="H31" s="52">
        <f>E31*3</f>
        <v>1080</v>
      </c>
      <c r="I31" s="53">
        <f>SUM(H29:H31)</f>
        <v>1352.9032258064517</v>
      </c>
      <c r="J31" s="78"/>
    </row>
    <row r="32" spans="1:10" ht="18">
      <c r="A32" s="48"/>
      <c r="B32" s="49"/>
      <c r="C32" s="52"/>
      <c r="D32" s="50"/>
      <c r="E32" s="55"/>
      <c r="F32" s="92"/>
      <c r="G32" s="51"/>
      <c r="H32" s="52"/>
      <c r="I32" s="53"/>
      <c r="J32" s="78"/>
    </row>
    <row r="33" spans="1:10" ht="18">
      <c r="A33" s="48">
        <v>8</v>
      </c>
      <c r="B33" s="49" t="s">
        <v>44</v>
      </c>
      <c r="C33" s="52">
        <v>17310</v>
      </c>
      <c r="D33" s="50">
        <v>17490</v>
      </c>
      <c r="E33" s="55">
        <f>D33-C33</f>
        <v>180</v>
      </c>
      <c r="F33" s="92" t="s">
        <v>24</v>
      </c>
      <c r="G33" s="51" t="s">
        <v>25</v>
      </c>
      <c r="H33" s="52">
        <f>E33*16/31</f>
        <v>92.90322580645162</v>
      </c>
      <c r="I33" s="53"/>
      <c r="J33" s="78"/>
    </row>
    <row r="34" spans="1:10" ht="18">
      <c r="A34" s="48"/>
      <c r="B34" s="49" t="s">
        <v>45</v>
      </c>
      <c r="C34" s="52"/>
      <c r="D34" s="50"/>
      <c r="E34" s="55">
        <f>+E33</f>
        <v>180</v>
      </c>
      <c r="F34" s="92" t="s">
        <v>27</v>
      </c>
      <c r="G34" s="51" t="s">
        <v>10</v>
      </c>
      <c r="H34" s="52">
        <f>E34*1</f>
        <v>180</v>
      </c>
      <c r="I34" s="53"/>
      <c r="J34" s="78"/>
    </row>
    <row r="35" spans="1:10" ht="18">
      <c r="A35" s="48"/>
      <c r="B35" s="49"/>
      <c r="C35" s="52">
        <v>17910</v>
      </c>
      <c r="D35" s="50">
        <v>18270</v>
      </c>
      <c r="E35" s="55">
        <f>D35-C35</f>
        <v>360</v>
      </c>
      <c r="F35" s="92" t="s">
        <v>26</v>
      </c>
      <c r="G35" s="51" t="s">
        <v>12</v>
      </c>
      <c r="H35" s="52">
        <f>E35*3</f>
        <v>1080</v>
      </c>
      <c r="I35" s="53">
        <f>SUM(H33:H35)</f>
        <v>1352.9032258064517</v>
      </c>
      <c r="J35" s="78"/>
    </row>
    <row r="36" spans="1:10" ht="18">
      <c r="A36" s="48"/>
      <c r="B36" s="49"/>
      <c r="C36" s="52"/>
      <c r="D36" s="50"/>
      <c r="E36" s="55"/>
      <c r="F36" s="92"/>
      <c r="G36" s="51"/>
      <c r="H36" s="52"/>
      <c r="I36" s="53"/>
      <c r="J36" s="78"/>
    </row>
    <row r="37" spans="1:10" ht="18">
      <c r="A37" s="48">
        <v>9</v>
      </c>
      <c r="B37" s="49" t="s">
        <v>46</v>
      </c>
      <c r="C37" s="52">
        <v>17310</v>
      </c>
      <c r="D37" s="50">
        <v>17490</v>
      </c>
      <c r="E37" s="55">
        <f>D37-C37</f>
        <v>180</v>
      </c>
      <c r="F37" s="92" t="s">
        <v>24</v>
      </c>
      <c r="G37" s="51" t="s">
        <v>25</v>
      </c>
      <c r="H37" s="52">
        <f>E37*16/31</f>
        <v>92.90322580645162</v>
      </c>
      <c r="I37" s="53"/>
      <c r="J37" s="78"/>
    </row>
    <row r="38" spans="1:10" ht="18">
      <c r="A38" s="48"/>
      <c r="B38" s="94" t="s">
        <v>47</v>
      </c>
      <c r="C38" s="52"/>
      <c r="D38" s="50"/>
      <c r="E38" s="55">
        <f>+E37</f>
        <v>180</v>
      </c>
      <c r="F38" s="92" t="s">
        <v>27</v>
      </c>
      <c r="G38" s="51" t="s">
        <v>10</v>
      </c>
      <c r="H38" s="52">
        <f>E38*1</f>
        <v>180</v>
      </c>
      <c r="I38" s="53"/>
      <c r="J38" s="78"/>
    </row>
    <row r="39" spans="1:10" ht="18">
      <c r="A39" s="48"/>
      <c r="B39" s="49"/>
      <c r="C39" s="52">
        <v>17910</v>
      </c>
      <c r="D39" s="50">
        <v>18270</v>
      </c>
      <c r="E39" s="55">
        <f>D39-C39</f>
        <v>360</v>
      </c>
      <c r="F39" s="92" t="s">
        <v>26</v>
      </c>
      <c r="G39" s="51" t="s">
        <v>12</v>
      </c>
      <c r="H39" s="52">
        <f>E39*3</f>
        <v>1080</v>
      </c>
      <c r="I39" s="53">
        <f>SUM(H37:H39)</f>
        <v>1352.9032258064517</v>
      </c>
      <c r="J39" s="78"/>
    </row>
    <row r="40" spans="1:10" ht="21">
      <c r="A40" s="48"/>
      <c r="B40" s="59"/>
      <c r="C40" s="52"/>
      <c r="D40" s="50"/>
      <c r="E40" s="55"/>
      <c r="F40" s="92"/>
      <c r="G40" s="51"/>
      <c r="H40" s="52"/>
      <c r="I40" s="53"/>
      <c r="J40" s="78"/>
    </row>
    <row r="41" spans="1:10" ht="21">
      <c r="A41" s="48">
        <v>10</v>
      </c>
      <c r="B41" s="59" t="s">
        <v>48</v>
      </c>
      <c r="C41" s="52">
        <v>24750</v>
      </c>
      <c r="D41" s="50">
        <v>24930</v>
      </c>
      <c r="E41" s="55">
        <f>D41-C41</f>
        <v>180</v>
      </c>
      <c r="F41" s="92" t="s">
        <v>50</v>
      </c>
      <c r="G41" s="51" t="s">
        <v>21</v>
      </c>
      <c r="H41" s="52">
        <f>E41*5/31</f>
        <v>29.032258064516128</v>
      </c>
      <c r="I41" s="53"/>
      <c r="J41" s="78" t="s">
        <v>52</v>
      </c>
    </row>
    <row r="42" spans="1:10" ht="18">
      <c r="A42" s="48"/>
      <c r="B42" s="49" t="s">
        <v>49</v>
      </c>
      <c r="C42" s="52">
        <v>25240</v>
      </c>
      <c r="D42" s="50">
        <v>25440</v>
      </c>
      <c r="E42" s="55">
        <f>D42-C42</f>
        <v>200</v>
      </c>
      <c r="F42" s="92" t="s">
        <v>51</v>
      </c>
      <c r="G42" s="56" t="s">
        <v>13</v>
      </c>
      <c r="H42" s="52">
        <f>E42*6</f>
        <v>1200</v>
      </c>
      <c r="I42" s="53"/>
      <c r="J42" s="78" t="s">
        <v>53</v>
      </c>
    </row>
    <row r="43" spans="1:10" ht="18">
      <c r="A43" s="48"/>
      <c r="B43" s="49"/>
      <c r="C43" s="52">
        <v>26210</v>
      </c>
      <c r="D43" s="50">
        <v>26450</v>
      </c>
      <c r="E43" s="55">
        <f>D43-C43</f>
        <v>240</v>
      </c>
      <c r="F43" s="92" t="s">
        <v>26</v>
      </c>
      <c r="G43" s="51" t="s">
        <v>12</v>
      </c>
      <c r="H43" s="52">
        <f>E43*3</f>
        <v>720</v>
      </c>
      <c r="I43" s="53">
        <f>SUM(H41:H43)</f>
        <v>1949.032258064516</v>
      </c>
      <c r="J43" s="78" t="s">
        <v>20</v>
      </c>
    </row>
    <row r="44" spans="1:10" ht="18">
      <c r="A44" s="48"/>
      <c r="B44" s="49"/>
      <c r="C44" s="52"/>
      <c r="D44" s="50"/>
      <c r="E44" s="55"/>
      <c r="F44" s="92"/>
      <c r="G44" s="51"/>
      <c r="H44" s="52"/>
      <c r="I44" s="53"/>
      <c r="J44" s="78" t="s">
        <v>31</v>
      </c>
    </row>
    <row r="45" spans="1:10" ht="18">
      <c r="A45" s="48">
        <v>11</v>
      </c>
      <c r="B45" s="49" t="s">
        <v>55</v>
      </c>
      <c r="C45" s="52">
        <v>23810</v>
      </c>
      <c r="D45" s="50">
        <v>23940</v>
      </c>
      <c r="E45" s="55">
        <f>D45-C45</f>
        <v>130</v>
      </c>
      <c r="F45" s="92" t="s">
        <v>57</v>
      </c>
      <c r="G45" s="51" t="s">
        <v>18</v>
      </c>
      <c r="H45" s="52">
        <f>E45*2/31</f>
        <v>8.387096774193548</v>
      </c>
      <c r="I45" s="53"/>
      <c r="J45" s="78" t="s">
        <v>32</v>
      </c>
    </row>
    <row r="46" spans="1:10" ht="18">
      <c r="A46" s="48"/>
      <c r="B46" s="49" t="s">
        <v>56</v>
      </c>
      <c r="C46" s="52">
        <v>24290</v>
      </c>
      <c r="D46" s="50">
        <v>24440</v>
      </c>
      <c r="E46" s="55">
        <f>D46-C46</f>
        <v>150</v>
      </c>
      <c r="F46" s="92" t="s">
        <v>51</v>
      </c>
      <c r="G46" s="56" t="s">
        <v>13</v>
      </c>
      <c r="H46" s="52">
        <f>E46*6</f>
        <v>900</v>
      </c>
      <c r="I46" s="53"/>
      <c r="J46" s="78" t="s">
        <v>54</v>
      </c>
    </row>
    <row r="47" spans="1:10" ht="18">
      <c r="A47" s="48"/>
      <c r="B47" s="49"/>
      <c r="C47" s="52">
        <v>25240</v>
      </c>
      <c r="D47" s="50">
        <v>25440</v>
      </c>
      <c r="E47" s="55">
        <f>D47-C47</f>
        <v>200</v>
      </c>
      <c r="F47" s="92" t="s">
        <v>26</v>
      </c>
      <c r="G47" s="51" t="s">
        <v>12</v>
      </c>
      <c r="H47" s="52">
        <f>E47*3</f>
        <v>600</v>
      </c>
      <c r="I47" s="53">
        <f>SUM(H45:H47)</f>
        <v>1508.3870967741937</v>
      </c>
      <c r="J47" s="78"/>
    </row>
    <row r="48" spans="1:10" ht="18">
      <c r="A48" s="48"/>
      <c r="B48" s="49"/>
      <c r="C48" s="52"/>
      <c r="D48" s="50"/>
      <c r="E48" s="55"/>
      <c r="F48" s="92"/>
      <c r="G48" s="51"/>
      <c r="H48" s="52"/>
      <c r="I48" s="53"/>
      <c r="J48" s="78"/>
    </row>
    <row r="49" spans="1:10" ht="18">
      <c r="A49" s="48">
        <v>12</v>
      </c>
      <c r="B49" s="57" t="s">
        <v>58</v>
      </c>
      <c r="C49" s="52">
        <v>25730</v>
      </c>
      <c r="D49" s="50">
        <v>25930</v>
      </c>
      <c r="E49" s="55">
        <f>D49-C49</f>
        <v>200</v>
      </c>
      <c r="F49" s="92" t="s">
        <v>60</v>
      </c>
      <c r="G49" s="51" t="s">
        <v>61</v>
      </c>
      <c r="H49" s="52">
        <f>E49*29/30</f>
        <v>193.33333333333334</v>
      </c>
      <c r="I49" s="53"/>
      <c r="J49" s="78"/>
    </row>
    <row r="50" spans="1:10" ht="18">
      <c r="A50" s="48"/>
      <c r="B50" s="49" t="s">
        <v>59</v>
      </c>
      <c r="C50" s="52"/>
      <c r="D50" s="50"/>
      <c r="E50" s="55">
        <f>+E49</f>
        <v>200</v>
      </c>
      <c r="F50" s="92" t="s">
        <v>62</v>
      </c>
      <c r="G50" s="51" t="s">
        <v>15</v>
      </c>
      <c r="H50" s="52">
        <f>E50*5</f>
        <v>1000</v>
      </c>
      <c r="I50" s="53"/>
      <c r="J50" s="78"/>
    </row>
    <row r="51" spans="1:10" ht="18">
      <c r="A51" s="48"/>
      <c r="B51" s="49"/>
      <c r="C51" s="52">
        <v>26720</v>
      </c>
      <c r="D51" s="50">
        <v>26980</v>
      </c>
      <c r="E51" s="55">
        <f>D51-C51</f>
        <v>260</v>
      </c>
      <c r="F51" s="92" t="s">
        <v>26</v>
      </c>
      <c r="G51" s="51" t="s">
        <v>12</v>
      </c>
      <c r="H51" s="52">
        <f>E51*3</f>
        <v>780</v>
      </c>
      <c r="I51" s="53">
        <f>SUM(H49:H51)</f>
        <v>1973.3333333333333</v>
      </c>
      <c r="J51" s="78"/>
    </row>
    <row r="52" spans="1:10" ht="18">
      <c r="A52" s="48"/>
      <c r="B52" s="49"/>
      <c r="C52" s="52"/>
      <c r="D52" s="50"/>
      <c r="E52" s="55"/>
      <c r="F52" s="92"/>
      <c r="G52" s="56"/>
      <c r="H52" s="52"/>
      <c r="I52" s="53"/>
      <c r="J52" s="78"/>
    </row>
    <row r="53" spans="1:10" ht="18">
      <c r="A53" s="48">
        <v>13</v>
      </c>
      <c r="B53" s="57" t="s">
        <v>63</v>
      </c>
      <c r="C53" s="52">
        <v>24290</v>
      </c>
      <c r="D53" s="50">
        <v>24440</v>
      </c>
      <c r="E53" s="55">
        <f>D53-C53</f>
        <v>150</v>
      </c>
      <c r="F53" s="92" t="s">
        <v>65</v>
      </c>
      <c r="G53" s="51" t="s">
        <v>14</v>
      </c>
      <c r="H53" s="52">
        <f>E53*6/30</f>
        <v>30</v>
      </c>
      <c r="I53" s="53"/>
      <c r="J53" s="78"/>
    </row>
    <row r="54" spans="1:10" ht="18">
      <c r="A54" s="48"/>
      <c r="B54" s="49" t="s">
        <v>64</v>
      </c>
      <c r="C54" s="52"/>
      <c r="D54" s="50"/>
      <c r="E54" s="55">
        <f>+E53</f>
        <v>150</v>
      </c>
      <c r="F54" s="92" t="s">
        <v>62</v>
      </c>
      <c r="G54" s="51" t="s">
        <v>15</v>
      </c>
      <c r="H54" s="52">
        <f>E54*5</f>
        <v>750</v>
      </c>
      <c r="I54" s="53"/>
      <c r="J54" s="78"/>
    </row>
    <row r="55" spans="1:10" ht="18">
      <c r="A55" s="48"/>
      <c r="B55" s="49"/>
      <c r="C55" s="52">
        <v>25240</v>
      </c>
      <c r="D55" s="50">
        <v>25440</v>
      </c>
      <c r="E55" s="55">
        <f>D55-C55</f>
        <v>200</v>
      </c>
      <c r="F55" s="92" t="s">
        <v>26</v>
      </c>
      <c r="G55" s="51" t="s">
        <v>12</v>
      </c>
      <c r="H55" s="52">
        <f>E55*3</f>
        <v>600</v>
      </c>
      <c r="I55" s="53">
        <f>SUM(H53:H55)</f>
        <v>1380</v>
      </c>
      <c r="J55" s="78"/>
    </row>
    <row r="56" spans="1:10" ht="18">
      <c r="A56" s="48"/>
      <c r="B56" s="49"/>
      <c r="C56" s="52"/>
      <c r="D56" s="50"/>
      <c r="E56" s="55"/>
      <c r="F56" s="92"/>
      <c r="G56" s="51"/>
      <c r="H56" s="52"/>
      <c r="I56" s="53"/>
      <c r="J56" s="78"/>
    </row>
    <row r="57" spans="1:10" ht="18">
      <c r="A57" s="48">
        <v>14</v>
      </c>
      <c r="B57" s="49" t="s">
        <v>66</v>
      </c>
      <c r="C57" s="52">
        <v>23360</v>
      </c>
      <c r="D57" s="50">
        <v>23450</v>
      </c>
      <c r="E57" s="55">
        <f>D57-C57</f>
        <v>90</v>
      </c>
      <c r="F57" s="92" t="s">
        <v>67</v>
      </c>
      <c r="G57" s="51" t="s">
        <v>68</v>
      </c>
      <c r="H57" s="52">
        <f>E57*4/30</f>
        <v>12</v>
      </c>
      <c r="I57" s="53"/>
      <c r="J57" s="78"/>
    </row>
    <row r="58" spans="1:10" ht="18">
      <c r="A58" s="48"/>
      <c r="B58" s="94" t="s">
        <v>43</v>
      </c>
      <c r="C58" s="52"/>
      <c r="D58" s="50"/>
      <c r="E58" s="55">
        <f>+E57</f>
        <v>90</v>
      </c>
      <c r="F58" s="92" t="s">
        <v>62</v>
      </c>
      <c r="G58" s="51" t="s">
        <v>15</v>
      </c>
      <c r="H58" s="52">
        <f>E58*5</f>
        <v>450</v>
      </c>
      <c r="I58" s="53"/>
      <c r="J58" s="78"/>
    </row>
    <row r="59" spans="1:10" ht="18">
      <c r="A59" s="48"/>
      <c r="B59" s="49"/>
      <c r="C59" s="52">
        <v>24290</v>
      </c>
      <c r="D59" s="50">
        <v>24440</v>
      </c>
      <c r="E59" s="55">
        <f>D59-C59</f>
        <v>150</v>
      </c>
      <c r="F59" s="92" t="s">
        <v>26</v>
      </c>
      <c r="G59" s="51" t="s">
        <v>12</v>
      </c>
      <c r="H59" s="52">
        <f>E59*3</f>
        <v>450</v>
      </c>
      <c r="I59" s="53">
        <f>SUM(H57:H59)</f>
        <v>912</v>
      </c>
      <c r="J59" s="78"/>
    </row>
    <row r="60" spans="1:10" ht="18">
      <c r="A60" s="48"/>
      <c r="B60" s="49"/>
      <c r="C60" s="52"/>
      <c r="D60" s="50"/>
      <c r="E60" s="55"/>
      <c r="F60" s="92"/>
      <c r="G60" s="51"/>
      <c r="H60" s="52"/>
      <c r="I60" s="53"/>
      <c r="J60" s="78"/>
    </row>
    <row r="61" spans="1:10" ht="18">
      <c r="A61" s="48">
        <v>15</v>
      </c>
      <c r="B61" s="49" t="s">
        <v>69</v>
      </c>
      <c r="C61" s="52">
        <v>24750</v>
      </c>
      <c r="D61" s="50">
        <v>24930</v>
      </c>
      <c r="E61" s="55">
        <f>D61-C61</f>
        <v>180</v>
      </c>
      <c r="F61" s="92" t="s">
        <v>70</v>
      </c>
      <c r="G61" s="51" t="s">
        <v>61</v>
      </c>
      <c r="H61" s="52">
        <f>E61*29/31</f>
        <v>168.38709677419354</v>
      </c>
      <c r="I61" s="53"/>
      <c r="J61" s="78"/>
    </row>
    <row r="62" spans="1:10" ht="18">
      <c r="A62" s="48"/>
      <c r="B62" s="94" t="s">
        <v>47</v>
      </c>
      <c r="C62" s="52"/>
      <c r="D62" s="50"/>
      <c r="E62" s="55">
        <f>+E61</f>
        <v>180</v>
      </c>
      <c r="F62" s="92" t="s">
        <v>71</v>
      </c>
      <c r="G62" s="51" t="s">
        <v>16</v>
      </c>
      <c r="H62" s="52">
        <f>E62*4</f>
        <v>720</v>
      </c>
      <c r="I62" s="53"/>
      <c r="J62" s="78"/>
    </row>
    <row r="63" spans="1:10" ht="18">
      <c r="A63" s="48"/>
      <c r="B63" s="49"/>
      <c r="C63" s="52">
        <v>25730</v>
      </c>
      <c r="D63" s="50">
        <v>25930</v>
      </c>
      <c r="E63" s="55">
        <f>D63-C63</f>
        <v>200</v>
      </c>
      <c r="F63" s="92" t="s">
        <v>26</v>
      </c>
      <c r="G63" s="51" t="s">
        <v>12</v>
      </c>
      <c r="H63" s="52">
        <f>E63*3</f>
        <v>600</v>
      </c>
      <c r="I63" s="53">
        <f>SUM(H61:H63)</f>
        <v>1488.3870967741937</v>
      </c>
      <c r="J63" s="78"/>
    </row>
    <row r="64" spans="1:10" ht="18">
      <c r="A64" s="48"/>
      <c r="B64" s="49"/>
      <c r="C64" s="52"/>
      <c r="D64" s="50"/>
      <c r="E64" s="55"/>
      <c r="F64" s="92"/>
      <c r="G64" s="51"/>
      <c r="H64" s="52"/>
      <c r="I64" s="53"/>
      <c r="J64" s="78"/>
    </row>
    <row r="65" spans="1:10" ht="18">
      <c r="A65" s="48">
        <v>16</v>
      </c>
      <c r="B65" s="49" t="s">
        <v>72</v>
      </c>
      <c r="C65" s="52">
        <v>25240</v>
      </c>
      <c r="D65" s="50">
        <v>25440</v>
      </c>
      <c r="E65" s="55">
        <f>D65-C65</f>
        <v>200</v>
      </c>
      <c r="F65" s="92" t="s">
        <v>74</v>
      </c>
      <c r="G65" s="51" t="s">
        <v>17</v>
      </c>
      <c r="H65" s="52">
        <f>E65*14/31</f>
        <v>90.3225806451613</v>
      </c>
      <c r="I65" s="53"/>
      <c r="J65" s="78"/>
    </row>
    <row r="66" spans="1:10" ht="18">
      <c r="A66" s="48"/>
      <c r="B66" s="49" t="s">
        <v>73</v>
      </c>
      <c r="C66" s="52"/>
      <c r="D66" s="50"/>
      <c r="E66" s="55">
        <f>+E65</f>
        <v>200</v>
      </c>
      <c r="F66" s="92" t="s">
        <v>71</v>
      </c>
      <c r="G66" s="51" t="s">
        <v>16</v>
      </c>
      <c r="H66" s="52">
        <f>E66*4</f>
        <v>800</v>
      </c>
      <c r="I66" s="53"/>
      <c r="J66" s="78"/>
    </row>
    <row r="67" spans="1:10" ht="18">
      <c r="A67" s="48"/>
      <c r="B67" s="49"/>
      <c r="C67" s="52">
        <v>26210</v>
      </c>
      <c r="D67" s="50">
        <v>26450</v>
      </c>
      <c r="E67" s="55">
        <f>D67-C67</f>
        <v>240</v>
      </c>
      <c r="F67" s="92" t="s">
        <v>26</v>
      </c>
      <c r="G67" s="51" t="s">
        <v>12</v>
      </c>
      <c r="H67" s="52">
        <f>E67*3</f>
        <v>720</v>
      </c>
      <c r="I67" s="53">
        <f>SUM(H65:H67)</f>
        <v>1610.3225806451615</v>
      </c>
      <c r="J67" s="78"/>
    </row>
    <row r="68" spans="1:10" ht="18">
      <c r="A68" s="48"/>
      <c r="B68" s="49"/>
      <c r="C68" s="52"/>
      <c r="D68" s="50"/>
      <c r="E68" s="55"/>
      <c r="F68" s="92"/>
      <c r="G68" s="51"/>
      <c r="H68" s="52"/>
      <c r="I68" s="53"/>
      <c r="J68" s="78"/>
    </row>
    <row r="69" spans="1:10" ht="18">
      <c r="A69" s="48">
        <v>17</v>
      </c>
      <c r="B69" s="57" t="s">
        <v>75</v>
      </c>
      <c r="C69" s="52">
        <v>23810</v>
      </c>
      <c r="D69" s="50">
        <v>23940</v>
      </c>
      <c r="E69" s="55">
        <f>D69-C69</f>
        <v>130</v>
      </c>
      <c r="F69" s="92" t="s">
        <v>76</v>
      </c>
      <c r="G69" s="51" t="s">
        <v>77</v>
      </c>
      <c r="H69" s="52">
        <f>E69*11/31</f>
        <v>46.12903225806452</v>
      </c>
      <c r="I69" s="53"/>
      <c r="J69" s="78"/>
    </row>
    <row r="70" spans="1:10" ht="18">
      <c r="A70" s="48"/>
      <c r="B70" s="49" t="s">
        <v>45</v>
      </c>
      <c r="C70" s="52"/>
      <c r="D70" s="50"/>
      <c r="E70" s="55">
        <f>+E69</f>
        <v>130</v>
      </c>
      <c r="F70" s="92" t="s">
        <v>71</v>
      </c>
      <c r="G70" s="51" t="s">
        <v>16</v>
      </c>
      <c r="H70" s="52">
        <f>E70*4</f>
        <v>520</v>
      </c>
      <c r="I70" s="53"/>
      <c r="J70" s="78"/>
    </row>
    <row r="71" spans="1:10" ht="18">
      <c r="A71" s="48"/>
      <c r="B71" s="49"/>
      <c r="C71" s="52">
        <v>24750</v>
      </c>
      <c r="D71" s="50">
        <v>24930</v>
      </c>
      <c r="E71" s="55">
        <f>D71-C71</f>
        <v>180</v>
      </c>
      <c r="F71" s="92" t="s">
        <v>26</v>
      </c>
      <c r="G71" s="51" t="s">
        <v>12</v>
      </c>
      <c r="H71" s="52">
        <f>E71*3</f>
        <v>540</v>
      </c>
      <c r="I71" s="53">
        <f>SUM(H69:H71)</f>
        <v>1106.1290322580644</v>
      </c>
      <c r="J71" s="78"/>
    </row>
    <row r="72" spans="1:10" ht="18">
      <c r="A72" s="48"/>
      <c r="B72" s="49"/>
      <c r="C72" s="52"/>
      <c r="D72" s="50"/>
      <c r="E72" s="55"/>
      <c r="F72" s="92"/>
      <c r="G72" s="51"/>
      <c r="H72" s="52"/>
      <c r="I72" s="53"/>
      <c r="J72" s="78"/>
    </row>
    <row r="73" spans="1:10" ht="18">
      <c r="A73" s="48">
        <v>18</v>
      </c>
      <c r="B73" s="49" t="s">
        <v>78</v>
      </c>
      <c r="C73" s="52">
        <v>24750</v>
      </c>
      <c r="D73" s="50">
        <v>24930</v>
      </c>
      <c r="E73" s="55">
        <f>D73-C73</f>
        <v>180</v>
      </c>
      <c r="F73" s="92" t="s">
        <v>76</v>
      </c>
      <c r="G73" s="51" t="s">
        <v>77</v>
      </c>
      <c r="H73" s="52">
        <f>E73*11/31</f>
        <v>63.87096774193548</v>
      </c>
      <c r="I73" s="53"/>
      <c r="J73" s="78"/>
    </row>
    <row r="74" spans="1:10" ht="18">
      <c r="A74" s="48"/>
      <c r="B74" s="49" t="s">
        <v>49</v>
      </c>
      <c r="C74" s="52"/>
      <c r="D74" s="50"/>
      <c r="E74" s="55">
        <f>+E73</f>
        <v>180</v>
      </c>
      <c r="F74" s="92" t="s">
        <v>71</v>
      </c>
      <c r="G74" s="51" t="s">
        <v>16</v>
      </c>
      <c r="H74" s="52">
        <f>E74*4</f>
        <v>720</v>
      </c>
      <c r="I74" s="53"/>
      <c r="J74" s="78"/>
    </row>
    <row r="75" spans="1:10" ht="18">
      <c r="A75" s="48"/>
      <c r="B75" s="49"/>
      <c r="C75" s="52">
        <v>25730</v>
      </c>
      <c r="D75" s="50">
        <v>25930</v>
      </c>
      <c r="E75" s="55">
        <f>D75-C75</f>
        <v>200</v>
      </c>
      <c r="F75" s="92" t="s">
        <v>26</v>
      </c>
      <c r="G75" s="51" t="s">
        <v>12</v>
      </c>
      <c r="H75" s="52">
        <f>E75*3</f>
        <v>600</v>
      </c>
      <c r="I75" s="53">
        <f>SUM(H73:H75)</f>
        <v>1383.8709677419356</v>
      </c>
      <c r="J75" s="78"/>
    </row>
    <row r="76" spans="1:10" ht="18">
      <c r="A76" s="48"/>
      <c r="B76" s="49"/>
      <c r="C76" s="52"/>
      <c r="D76" s="50"/>
      <c r="E76" s="55"/>
      <c r="F76" s="92"/>
      <c r="G76" s="56"/>
      <c r="H76" s="52"/>
      <c r="I76" s="53"/>
      <c r="J76" s="78"/>
    </row>
    <row r="77" spans="1:10" ht="18">
      <c r="A77" s="48">
        <v>19</v>
      </c>
      <c r="B77" s="49" t="s">
        <v>79</v>
      </c>
      <c r="C77" s="52">
        <v>24930</v>
      </c>
      <c r="D77" s="50">
        <v>25140</v>
      </c>
      <c r="E77" s="55">
        <f>D77-C77</f>
        <v>210</v>
      </c>
      <c r="F77" s="92" t="s">
        <v>81</v>
      </c>
      <c r="G77" s="51" t="s">
        <v>25</v>
      </c>
      <c r="H77" s="52">
        <f>E77*16/31</f>
        <v>108.38709677419355</v>
      </c>
      <c r="I77" s="53"/>
      <c r="J77" s="78" t="s">
        <v>93</v>
      </c>
    </row>
    <row r="78" spans="1:10" ht="18">
      <c r="A78" s="48"/>
      <c r="B78" s="49" t="s">
        <v>80</v>
      </c>
      <c r="C78" s="52"/>
      <c r="D78" s="50"/>
      <c r="E78" s="55">
        <f>+E77</f>
        <v>210</v>
      </c>
      <c r="F78" s="92" t="s">
        <v>82</v>
      </c>
      <c r="G78" s="51" t="s">
        <v>15</v>
      </c>
      <c r="H78" s="52">
        <f>E78*5</f>
        <v>1050</v>
      </c>
      <c r="I78" s="53"/>
      <c r="J78" s="78" t="s">
        <v>94</v>
      </c>
    </row>
    <row r="79" spans="1:10" ht="18">
      <c r="A79" s="48"/>
      <c r="B79" s="49"/>
      <c r="C79" s="52">
        <v>25930</v>
      </c>
      <c r="D79" s="50">
        <v>26350</v>
      </c>
      <c r="E79" s="55">
        <f>D79-C79</f>
        <v>420</v>
      </c>
      <c r="F79" s="95" t="s">
        <v>83</v>
      </c>
      <c r="G79" s="51" t="s">
        <v>13</v>
      </c>
      <c r="H79" s="52">
        <f>E79*6</f>
        <v>2520</v>
      </c>
      <c r="I79" s="53"/>
      <c r="J79" s="78" t="s">
        <v>19</v>
      </c>
    </row>
    <row r="80" spans="1:10" ht="18">
      <c r="A80" s="48"/>
      <c r="B80" s="49"/>
      <c r="C80" s="52">
        <v>26980</v>
      </c>
      <c r="D80" s="50">
        <v>27580</v>
      </c>
      <c r="E80" s="55">
        <f>D80-C80</f>
        <v>600</v>
      </c>
      <c r="F80" s="92" t="s">
        <v>26</v>
      </c>
      <c r="G80" s="51" t="s">
        <v>12</v>
      </c>
      <c r="H80" s="52">
        <f>E80*3</f>
        <v>1800</v>
      </c>
      <c r="I80" s="53">
        <f>SUM(H77:H80)</f>
        <v>5478.387096774193</v>
      </c>
      <c r="J80" s="78" t="s">
        <v>31</v>
      </c>
    </row>
    <row r="81" spans="1:10" ht="18">
      <c r="A81" s="48"/>
      <c r="B81" s="49"/>
      <c r="C81" s="52"/>
      <c r="D81" s="50"/>
      <c r="E81" s="55"/>
      <c r="F81" s="92"/>
      <c r="G81" s="56"/>
      <c r="H81" s="52"/>
      <c r="I81" s="53"/>
      <c r="J81" s="78" t="s">
        <v>32</v>
      </c>
    </row>
    <row r="82" spans="1:10" ht="18">
      <c r="A82" s="48">
        <v>20</v>
      </c>
      <c r="B82" s="49" t="s">
        <v>84</v>
      </c>
      <c r="C82" s="52">
        <v>37460</v>
      </c>
      <c r="D82" s="50">
        <v>37900</v>
      </c>
      <c r="E82" s="55">
        <f>D82-C82</f>
        <v>440</v>
      </c>
      <c r="F82" s="92" t="s">
        <v>86</v>
      </c>
      <c r="G82" s="51" t="s">
        <v>87</v>
      </c>
      <c r="H82" s="52">
        <f>E82*25/31</f>
        <v>354.83870967741933</v>
      </c>
      <c r="I82" s="53"/>
      <c r="J82" s="78" t="s">
        <v>54</v>
      </c>
    </row>
    <row r="83" spans="1:10" ht="18">
      <c r="A83" s="48"/>
      <c r="B83" s="49" t="s">
        <v>85</v>
      </c>
      <c r="C83" s="52"/>
      <c r="D83" s="50"/>
      <c r="E83" s="55">
        <f>+E82</f>
        <v>440</v>
      </c>
      <c r="F83" s="92" t="s">
        <v>71</v>
      </c>
      <c r="G83" s="51" t="s">
        <v>16</v>
      </c>
      <c r="H83" s="52">
        <f>E83*4</f>
        <v>1760</v>
      </c>
      <c r="I83" s="53"/>
      <c r="J83" s="78"/>
    </row>
    <row r="84" spans="1:10" ht="18">
      <c r="A84" s="48"/>
      <c r="B84" s="49"/>
      <c r="C84" s="52">
        <v>38470</v>
      </c>
      <c r="D84" s="50">
        <v>39370</v>
      </c>
      <c r="E84" s="55">
        <f>D84-C84</f>
        <v>900</v>
      </c>
      <c r="F84" s="92" t="s">
        <v>26</v>
      </c>
      <c r="G84" s="51" t="s">
        <v>12</v>
      </c>
      <c r="H84" s="52">
        <f>E84*3</f>
        <v>2700</v>
      </c>
      <c r="I84" s="53">
        <f>SUM(H82:H84)</f>
        <v>4814.8387096774195</v>
      </c>
      <c r="J84" s="78"/>
    </row>
    <row r="85" spans="1:10" ht="18">
      <c r="A85" s="48"/>
      <c r="B85" s="49"/>
      <c r="C85" s="52"/>
      <c r="D85" s="50"/>
      <c r="E85" s="55"/>
      <c r="F85" s="92"/>
      <c r="G85" s="51"/>
      <c r="H85" s="52"/>
      <c r="I85" s="53"/>
      <c r="J85" s="78"/>
    </row>
    <row r="86" spans="1:10" ht="18">
      <c r="A86" s="48">
        <v>21</v>
      </c>
      <c r="B86" s="49" t="s">
        <v>88</v>
      </c>
      <c r="C86" s="52">
        <v>28050</v>
      </c>
      <c r="D86" s="50">
        <v>28190</v>
      </c>
      <c r="E86" s="55">
        <f>D86-C86</f>
        <v>140</v>
      </c>
      <c r="F86" s="92" t="s">
        <v>76</v>
      </c>
      <c r="G86" s="51" t="s">
        <v>77</v>
      </c>
      <c r="H86" s="52">
        <f>E86*11/31</f>
        <v>49.67741935483871</v>
      </c>
      <c r="I86" s="53"/>
      <c r="J86" s="78"/>
    </row>
    <row r="87" spans="1:10" ht="18">
      <c r="A87" s="48"/>
      <c r="B87" s="49" t="s">
        <v>89</v>
      </c>
      <c r="C87" s="52"/>
      <c r="D87" s="50"/>
      <c r="E87" s="55">
        <f>+E86</f>
        <v>140</v>
      </c>
      <c r="F87" s="92" t="s">
        <v>71</v>
      </c>
      <c r="G87" s="51" t="s">
        <v>16</v>
      </c>
      <c r="H87" s="52">
        <f>E87*4</f>
        <v>560</v>
      </c>
      <c r="I87" s="53"/>
      <c r="J87" s="78"/>
    </row>
    <row r="88" spans="1:10" ht="18">
      <c r="A88" s="48"/>
      <c r="B88" s="49"/>
      <c r="C88" s="52">
        <v>29140</v>
      </c>
      <c r="D88" s="50">
        <v>29420</v>
      </c>
      <c r="E88" s="55">
        <f>D88-C88</f>
        <v>280</v>
      </c>
      <c r="F88" s="92" t="s">
        <v>26</v>
      </c>
      <c r="G88" s="51" t="s">
        <v>12</v>
      </c>
      <c r="H88" s="52">
        <f>E88*3</f>
        <v>840</v>
      </c>
      <c r="I88" s="53">
        <f>SUM(H86:H88)</f>
        <v>1449.6774193548385</v>
      </c>
      <c r="J88" s="78"/>
    </row>
    <row r="89" spans="1:10" ht="18">
      <c r="A89" s="48"/>
      <c r="B89" s="49"/>
      <c r="C89" s="52"/>
      <c r="D89" s="50"/>
      <c r="E89" s="55"/>
      <c r="F89" s="92"/>
      <c r="G89" s="51"/>
      <c r="H89" s="52"/>
      <c r="I89" s="53"/>
      <c r="J89" s="78"/>
    </row>
    <row r="90" spans="1:10" ht="18">
      <c r="A90" s="48">
        <v>22</v>
      </c>
      <c r="B90" s="49" t="s">
        <v>90</v>
      </c>
      <c r="C90" s="52">
        <v>24930</v>
      </c>
      <c r="D90" s="50">
        <v>25140</v>
      </c>
      <c r="E90" s="55">
        <f>D90-C90</f>
        <v>210</v>
      </c>
      <c r="F90" s="92" t="s">
        <v>92</v>
      </c>
      <c r="G90" s="51" t="s">
        <v>100</v>
      </c>
      <c r="H90" s="52">
        <f>E90*13/31</f>
        <v>88.06451612903226</v>
      </c>
      <c r="I90" s="53"/>
      <c r="J90" s="78" t="s">
        <v>95</v>
      </c>
    </row>
    <row r="91" spans="1:10" ht="18">
      <c r="A91" s="48"/>
      <c r="B91" s="49" t="s">
        <v>91</v>
      </c>
      <c r="C91" s="52">
        <v>25930</v>
      </c>
      <c r="D91" s="50">
        <v>26350</v>
      </c>
      <c r="E91" s="55">
        <f>D91-C91</f>
        <v>420</v>
      </c>
      <c r="F91" s="92" t="s">
        <v>51</v>
      </c>
      <c r="G91" s="51" t="s">
        <v>13</v>
      </c>
      <c r="H91" s="52">
        <f>E91*6</f>
        <v>2520</v>
      </c>
      <c r="I91" s="53"/>
      <c r="J91" s="78" t="s">
        <v>96</v>
      </c>
    </row>
    <row r="92" spans="1:10" ht="18">
      <c r="A92" s="48"/>
      <c r="B92" s="49"/>
      <c r="C92" s="52">
        <v>26450</v>
      </c>
      <c r="D92" s="50">
        <v>26970</v>
      </c>
      <c r="E92" s="55">
        <f>D92-C92</f>
        <v>520</v>
      </c>
      <c r="F92" s="92" t="s">
        <v>26</v>
      </c>
      <c r="G92" s="51" t="s">
        <v>12</v>
      </c>
      <c r="H92" s="52">
        <f>E92*3</f>
        <v>1560</v>
      </c>
      <c r="I92" s="53">
        <f>SUM(H90:H92)</f>
        <v>4168.064516129032</v>
      </c>
      <c r="J92" s="78" t="s">
        <v>19</v>
      </c>
    </row>
    <row r="93" spans="1:10" ht="18">
      <c r="A93" s="113"/>
      <c r="B93" s="114"/>
      <c r="C93" s="115"/>
      <c r="D93" s="116"/>
      <c r="E93" s="117"/>
      <c r="F93" s="118"/>
      <c r="G93" s="119"/>
      <c r="H93" s="115"/>
      <c r="I93" s="120"/>
      <c r="J93" s="78" t="s">
        <v>31</v>
      </c>
    </row>
    <row r="94" spans="1:10" ht="18">
      <c r="A94" s="113"/>
      <c r="B94" s="114"/>
      <c r="C94" s="115"/>
      <c r="D94" s="116"/>
      <c r="E94" s="117"/>
      <c r="F94" s="118"/>
      <c r="G94" s="119"/>
      <c r="H94" s="115"/>
      <c r="I94" s="120"/>
      <c r="J94" s="78" t="s">
        <v>32</v>
      </c>
    </row>
    <row r="95" spans="1:10" ht="18">
      <c r="A95" s="113"/>
      <c r="B95" s="114"/>
      <c r="C95" s="115"/>
      <c r="D95" s="116"/>
      <c r="E95" s="117"/>
      <c r="F95" s="118"/>
      <c r="G95" s="119"/>
      <c r="H95" s="115"/>
      <c r="I95" s="120"/>
      <c r="J95" s="78" t="s">
        <v>54</v>
      </c>
    </row>
    <row r="96" spans="1:10" ht="18">
      <c r="A96" s="113">
        <v>23</v>
      </c>
      <c r="B96" s="114" t="s">
        <v>97</v>
      </c>
      <c r="C96" s="115">
        <v>26450</v>
      </c>
      <c r="D96" s="116">
        <v>26970</v>
      </c>
      <c r="E96" s="55">
        <f>D96-C96</f>
        <v>520</v>
      </c>
      <c r="F96" s="118" t="s">
        <v>98</v>
      </c>
      <c r="G96" s="51" t="s">
        <v>77</v>
      </c>
      <c r="H96" s="115">
        <f>E96*11/31</f>
        <v>184.51612903225808</v>
      </c>
      <c r="I96" s="120"/>
      <c r="J96" s="78" t="s">
        <v>101</v>
      </c>
    </row>
    <row r="97" spans="1:10" ht="18">
      <c r="A97" s="113"/>
      <c r="B97" s="49" t="s">
        <v>109</v>
      </c>
      <c r="C97" s="115">
        <v>27500</v>
      </c>
      <c r="D97" s="116">
        <v>28190</v>
      </c>
      <c r="E97" s="55">
        <f>D97-C97</f>
        <v>690</v>
      </c>
      <c r="F97" s="118" t="s">
        <v>51</v>
      </c>
      <c r="G97" s="51" t="s">
        <v>13</v>
      </c>
      <c r="H97" s="115">
        <f>E97*6</f>
        <v>4140</v>
      </c>
      <c r="I97" s="120"/>
      <c r="J97" s="78" t="s">
        <v>102</v>
      </c>
    </row>
    <row r="98" spans="1:10" ht="18">
      <c r="A98" s="113"/>
      <c r="B98" s="114"/>
      <c r="C98" s="115">
        <v>28590</v>
      </c>
      <c r="D98" s="116">
        <v>29420</v>
      </c>
      <c r="E98" s="55">
        <f>D98-C98</f>
        <v>830</v>
      </c>
      <c r="F98" s="92" t="s">
        <v>26</v>
      </c>
      <c r="G98" s="51" t="s">
        <v>12</v>
      </c>
      <c r="H98" s="115">
        <f>E98*3</f>
        <v>2490</v>
      </c>
      <c r="I98" s="120">
        <f>SUM(H96:H98)</f>
        <v>6814.5161290322585</v>
      </c>
      <c r="J98" s="78" t="s">
        <v>19</v>
      </c>
    </row>
    <row r="99" spans="1:10" ht="18">
      <c r="A99" s="113"/>
      <c r="B99" s="114"/>
      <c r="C99" s="115"/>
      <c r="D99" s="116"/>
      <c r="E99" s="117"/>
      <c r="F99" s="118"/>
      <c r="G99" s="119"/>
      <c r="H99" s="115"/>
      <c r="I99" s="120"/>
      <c r="J99" s="78" t="s">
        <v>103</v>
      </c>
    </row>
    <row r="100" spans="1:10" ht="18">
      <c r="A100" s="113"/>
      <c r="B100" s="114"/>
      <c r="C100" s="115"/>
      <c r="D100" s="116"/>
      <c r="E100" s="117"/>
      <c r="F100" s="118"/>
      <c r="G100" s="119"/>
      <c r="H100" s="115"/>
      <c r="I100" s="120"/>
      <c r="J100" s="78" t="s">
        <v>104</v>
      </c>
    </row>
    <row r="101" spans="1:13" ht="18">
      <c r="A101" s="79"/>
      <c r="B101" s="62"/>
      <c r="C101" s="63"/>
      <c r="D101" s="81"/>
      <c r="E101" s="80"/>
      <c r="F101" s="93"/>
      <c r="G101" s="82"/>
      <c r="H101" s="63"/>
      <c r="I101" s="83"/>
      <c r="J101" s="78" t="s">
        <v>54</v>
      </c>
      <c r="K101" s="47">
        <f>+วิทยฐานะ!I62</f>
        <v>359427.44</v>
      </c>
      <c r="L101" s="47">
        <f>ตอบแทน!I25</f>
        <v>271329.04</v>
      </c>
      <c r="M101" s="41">
        <f>SUM(I101:L101)</f>
        <v>630756.48</v>
      </c>
    </row>
    <row r="102" spans="2:11" ht="18" thickBot="1">
      <c r="B102" s="17" t="s">
        <v>3</v>
      </c>
      <c r="H102" s="84">
        <v>48213.05</v>
      </c>
      <c r="I102" s="84">
        <v>48213.05</v>
      </c>
      <c r="J102" s="69"/>
      <c r="K102" s="112"/>
    </row>
    <row r="103" ht="18" thickTop="1">
      <c r="I103" s="112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49">
      <selection activeCell="H62" sqref="H62"/>
    </sheetView>
  </sheetViews>
  <sheetFormatPr defaultColWidth="9.00390625" defaultRowHeight="15"/>
  <cols>
    <col min="1" max="1" width="4.57421875" style="38" customWidth="1"/>
    <col min="2" max="2" width="19.57421875" style="17" bestFit="1" customWidth="1"/>
    <col min="3" max="5" width="7.8515625" style="17" bestFit="1" customWidth="1"/>
    <col min="6" max="6" width="12.28125" style="17" bestFit="1" customWidth="1"/>
    <col min="7" max="7" width="6.00390625" style="17" customWidth="1"/>
    <col min="8" max="8" width="8.8515625" style="17" bestFit="1" customWidth="1"/>
    <col min="9" max="9" width="9.00390625" style="17" customWidth="1"/>
    <col min="10" max="10" width="14.57421875" style="17" bestFit="1" customWidth="1"/>
    <col min="11" max="11" width="9.8515625" style="17" bestFit="1" customWidth="1"/>
    <col min="12" max="16384" width="9.00390625" style="17" customWidth="1"/>
  </cols>
  <sheetData>
    <row r="1" spans="1:10" s="23" customFormat="1" ht="18">
      <c r="A1" s="21"/>
      <c r="B1" s="135" t="s">
        <v>107</v>
      </c>
      <c r="C1" s="135"/>
      <c r="D1" s="135"/>
      <c r="E1" s="135"/>
      <c r="F1" s="135"/>
      <c r="G1" s="135"/>
      <c r="H1" s="135"/>
      <c r="I1" s="135"/>
      <c r="J1" s="135"/>
    </row>
    <row r="2" spans="1:10" s="23" customFormat="1" ht="18">
      <c r="A2" s="21"/>
      <c r="B2" s="135" t="s">
        <v>4</v>
      </c>
      <c r="C2" s="135"/>
      <c r="D2" s="135"/>
      <c r="E2" s="135"/>
      <c r="F2" s="135"/>
      <c r="G2" s="135"/>
      <c r="H2" s="135"/>
      <c r="I2" s="135"/>
      <c r="J2" s="135"/>
    </row>
    <row r="3" spans="1:10" s="21" customFormat="1" ht="18">
      <c r="A3" s="136" t="s">
        <v>0</v>
      </c>
      <c r="B3" s="138" t="s">
        <v>1</v>
      </c>
      <c r="C3" s="24" t="s">
        <v>5</v>
      </c>
      <c r="D3" s="25" t="s">
        <v>6</v>
      </c>
      <c r="E3" s="28" t="s">
        <v>7</v>
      </c>
      <c r="F3" s="27" t="s">
        <v>8</v>
      </c>
      <c r="G3" s="28" t="s">
        <v>9</v>
      </c>
      <c r="H3" s="136" t="s">
        <v>11</v>
      </c>
      <c r="I3" s="29" t="s">
        <v>3</v>
      </c>
      <c r="J3" s="140" t="s">
        <v>2</v>
      </c>
    </row>
    <row r="4" spans="1:10" s="21" customFormat="1" ht="18">
      <c r="A4" s="137"/>
      <c r="B4" s="139"/>
      <c r="C4" s="31"/>
      <c r="D4" s="32"/>
      <c r="E4" s="35"/>
      <c r="F4" s="34"/>
      <c r="G4" s="35"/>
      <c r="H4" s="137"/>
      <c r="I4" s="36"/>
      <c r="J4" s="141"/>
    </row>
    <row r="5" spans="1:10" s="42" customFormat="1" ht="21">
      <c r="A5" s="96">
        <v>1</v>
      </c>
      <c r="B5" s="59" t="s">
        <v>48</v>
      </c>
      <c r="C5" s="98">
        <v>0</v>
      </c>
      <c r="D5" s="99">
        <v>3500</v>
      </c>
      <c r="E5" s="100">
        <f>D5-C5</f>
        <v>3500</v>
      </c>
      <c r="F5" s="109" t="s">
        <v>50</v>
      </c>
      <c r="G5" s="51" t="s">
        <v>21</v>
      </c>
      <c r="H5" s="98">
        <f>E5*5/31</f>
        <v>564.516129032258</v>
      </c>
      <c r="I5" s="107"/>
      <c r="J5" s="78" t="s">
        <v>52</v>
      </c>
    </row>
    <row r="6" spans="1:10" s="42" customFormat="1" ht="18">
      <c r="A6" s="97"/>
      <c r="B6" s="49" t="s">
        <v>49</v>
      </c>
      <c r="C6" s="101"/>
      <c r="D6" s="102"/>
      <c r="E6" s="103">
        <f>+E5</f>
        <v>3500</v>
      </c>
      <c r="F6" s="110" t="s">
        <v>51</v>
      </c>
      <c r="G6" s="56" t="s">
        <v>13</v>
      </c>
      <c r="H6" s="101">
        <f>E6*6</f>
        <v>21000</v>
      </c>
      <c r="I6" s="108"/>
      <c r="J6" s="78" t="s">
        <v>53</v>
      </c>
    </row>
    <row r="7" spans="1:10" s="42" customFormat="1" ht="18">
      <c r="A7" s="97"/>
      <c r="B7" s="49"/>
      <c r="C7" s="101"/>
      <c r="D7" s="102"/>
      <c r="E7" s="103">
        <f>+E6</f>
        <v>3500</v>
      </c>
      <c r="F7" s="110" t="s">
        <v>26</v>
      </c>
      <c r="G7" s="51" t="s">
        <v>12</v>
      </c>
      <c r="H7" s="101">
        <f>E7*3</f>
        <v>10500</v>
      </c>
      <c r="I7" s="108">
        <f>SUM(H5:H7)</f>
        <v>32064.516129032258</v>
      </c>
      <c r="J7" s="78" t="s">
        <v>20</v>
      </c>
    </row>
    <row r="8" spans="1:10" s="42" customFormat="1" ht="18">
      <c r="A8" s="97"/>
      <c r="B8" s="49"/>
      <c r="C8" s="104"/>
      <c r="D8" s="105"/>
      <c r="E8" s="106"/>
      <c r="F8" s="110"/>
      <c r="G8" s="51"/>
      <c r="H8" s="101"/>
      <c r="I8" s="108"/>
      <c r="J8" s="78"/>
    </row>
    <row r="9" spans="1:10" s="42" customFormat="1" ht="18">
      <c r="A9" s="97">
        <v>2</v>
      </c>
      <c r="B9" s="49" t="s">
        <v>55</v>
      </c>
      <c r="C9" s="101">
        <v>0</v>
      </c>
      <c r="D9" s="102">
        <v>3500</v>
      </c>
      <c r="E9" s="103">
        <f>D9-C9</f>
        <v>3500</v>
      </c>
      <c r="F9" s="110" t="s">
        <v>57</v>
      </c>
      <c r="G9" s="51" t="s">
        <v>18</v>
      </c>
      <c r="H9" s="101">
        <f>E9*2/31</f>
        <v>225.80645161290323</v>
      </c>
      <c r="I9" s="108"/>
      <c r="J9" s="78"/>
    </row>
    <row r="10" spans="1:10" s="42" customFormat="1" ht="18">
      <c r="A10" s="97"/>
      <c r="B10" s="49" t="s">
        <v>56</v>
      </c>
      <c r="C10" s="101"/>
      <c r="D10" s="102"/>
      <c r="E10" s="103">
        <f>+E9</f>
        <v>3500</v>
      </c>
      <c r="F10" s="110" t="s">
        <v>51</v>
      </c>
      <c r="G10" s="56" t="s">
        <v>13</v>
      </c>
      <c r="H10" s="101">
        <f>E10*6</f>
        <v>21000</v>
      </c>
      <c r="I10" s="108"/>
      <c r="J10" s="78"/>
    </row>
    <row r="11" spans="1:10" s="42" customFormat="1" ht="18">
      <c r="A11" s="97"/>
      <c r="B11" s="49"/>
      <c r="C11" s="101"/>
      <c r="D11" s="102"/>
      <c r="E11" s="103">
        <f>+E10</f>
        <v>3500</v>
      </c>
      <c r="F11" s="110" t="s">
        <v>26</v>
      </c>
      <c r="G11" s="51" t="s">
        <v>12</v>
      </c>
      <c r="H11" s="101">
        <f>E11*3</f>
        <v>10500</v>
      </c>
      <c r="I11" s="108">
        <f>SUM(H9:H11)</f>
        <v>31725.8064516129</v>
      </c>
      <c r="J11" s="78"/>
    </row>
    <row r="12" spans="1:10" s="42" customFormat="1" ht="18">
      <c r="A12" s="97"/>
      <c r="B12" s="49"/>
      <c r="C12" s="104"/>
      <c r="D12" s="105"/>
      <c r="E12" s="106"/>
      <c r="F12" s="110"/>
      <c r="G12" s="51"/>
      <c r="H12" s="101"/>
      <c r="I12" s="108"/>
      <c r="J12" s="78"/>
    </row>
    <row r="13" spans="1:10" s="42" customFormat="1" ht="18">
      <c r="A13" s="97">
        <v>3</v>
      </c>
      <c r="B13" s="57" t="s">
        <v>58</v>
      </c>
      <c r="C13" s="101">
        <v>0</v>
      </c>
      <c r="D13" s="102">
        <v>3500</v>
      </c>
      <c r="E13" s="103">
        <f>D13-C13</f>
        <v>3500</v>
      </c>
      <c r="F13" s="110" t="s">
        <v>60</v>
      </c>
      <c r="G13" s="51" t="s">
        <v>61</v>
      </c>
      <c r="H13" s="101">
        <f>E13*29/30</f>
        <v>3383.3333333333335</v>
      </c>
      <c r="I13" s="108"/>
      <c r="J13" s="78"/>
    </row>
    <row r="14" spans="1:10" s="42" customFormat="1" ht="18">
      <c r="A14" s="97"/>
      <c r="B14" s="49" t="s">
        <v>59</v>
      </c>
      <c r="C14" s="101"/>
      <c r="D14" s="102"/>
      <c r="E14" s="103">
        <f>+E13</f>
        <v>3500</v>
      </c>
      <c r="F14" s="110" t="s">
        <v>62</v>
      </c>
      <c r="G14" s="51" t="s">
        <v>15</v>
      </c>
      <c r="H14" s="101">
        <f>E14*5</f>
        <v>17500</v>
      </c>
      <c r="I14" s="108"/>
      <c r="J14" s="78"/>
    </row>
    <row r="15" spans="1:10" s="42" customFormat="1" ht="18">
      <c r="A15" s="97"/>
      <c r="B15" s="49"/>
      <c r="C15" s="101"/>
      <c r="D15" s="102"/>
      <c r="E15" s="103">
        <f>+E14</f>
        <v>3500</v>
      </c>
      <c r="F15" s="110" t="s">
        <v>26</v>
      </c>
      <c r="G15" s="51" t="s">
        <v>12</v>
      </c>
      <c r="H15" s="101">
        <f>E15*3</f>
        <v>10500</v>
      </c>
      <c r="I15" s="108">
        <f>SUM(H13:H15)</f>
        <v>31383.333333333332</v>
      </c>
      <c r="J15" s="78"/>
    </row>
    <row r="16" spans="1:10" s="42" customFormat="1" ht="18">
      <c r="A16" s="97"/>
      <c r="B16" s="49"/>
      <c r="C16" s="104"/>
      <c r="D16" s="105"/>
      <c r="E16" s="106"/>
      <c r="F16" s="110"/>
      <c r="G16" s="56"/>
      <c r="H16" s="101"/>
      <c r="I16" s="108"/>
      <c r="J16" s="78"/>
    </row>
    <row r="17" spans="1:10" s="42" customFormat="1" ht="18">
      <c r="A17" s="97">
        <v>4</v>
      </c>
      <c r="B17" s="57" t="s">
        <v>63</v>
      </c>
      <c r="C17" s="101">
        <v>0</v>
      </c>
      <c r="D17" s="102">
        <v>3500</v>
      </c>
      <c r="E17" s="103">
        <f>D17-C17</f>
        <v>3500</v>
      </c>
      <c r="F17" s="110" t="s">
        <v>65</v>
      </c>
      <c r="G17" s="51" t="s">
        <v>14</v>
      </c>
      <c r="H17" s="101">
        <f>E17*6/30</f>
        <v>700</v>
      </c>
      <c r="I17" s="108"/>
      <c r="J17" s="78"/>
    </row>
    <row r="18" spans="1:10" s="42" customFormat="1" ht="18">
      <c r="A18" s="97"/>
      <c r="B18" s="49" t="s">
        <v>64</v>
      </c>
      <c r="C18" s="101"/>
      <c r="D18" s="102"/>
      <c r="E18" s="103">
        <f>+E17</f>
        <v>3500</v>
      </c>
      <c r="F18" s="110" t="s">
        <v>62</v>
      </c>
      <c r="G18" s="51" t="s">
        <v>15</v>
      </c>
      <c r="H18" s="101">
        <f>E18*5</f>
        <v>17500</v>
      </c>
      <c r="I18" s="108"/>
      <c r="J18" s="78"/>
    </row>
    <row r="19" spans="1:10" s="42" customFormat="1" ht="18">
      <c r="A19" s="97"/>
      <c r="B19" s="49"/>
      <c r="C19" s="101"/>
      <c r="D19" s="102"/>
      <c r="E19" s="103">
        <f>+E18</f>
        <v>3500</v>
      </c>
      <c r="F19" s="110" t="s">
        <v>26</v>
      </c>
      <c r="G19" s="51" t="s">
        <v>12</v>
      </c>
      <c r="H19" s="101">
        <f>E19*3</f>
        <v>10500</v>
      </c>
      <c r="I19" s="108">
        <f>SUM(H17:H19)</f>
        <v>28700</v>
      </c>
      <c r="J19" s="78"/>
    </row>
    <row r="20" spans="1:10" s="42" customFormat="1" ht="18">
      <c r="A20" s="97"/>
      <c r="B20" s="49"/>
      <c r="C20" s="104"/>
      <c r="D20" s="105"/>
      <c r="E20" s="106"/>
      <c r="F20" s="110"/>
      <c r="G20" s="51"/>
      <c r="H20" s="101"/>
      <c r="I20" s="108"/>
      <c r="J20" s="78"/>
    </row>
    <row r="21" spans="1:10" s="42" customFormat="1" ht="18">
      <c r="A21" s="97">
        <v>5</v>
      </c>
      <c r="B21" s="49" t="s">
        <v>66</v>
      </c>
      <c r="C21" s="101">
        <v>0</v>
      </c>
      <c r="D21" s="102">
        <v>3500</v>
      </c>
      <c r="E21" s="103">
        <f>D21-C21</f>
        <v>3500</v>
      </c>
      <c r="F21" s="110" t="s">
        <v>67</v>
      </c>
      <c r="G21" s="51" t="s">
        <v>68</v>
      </c>
      <c r="H21" s="101">
        <f>E21*4/30</f>
        <v>466.6666666666667</v>
      </c>
      <c r="I21" s="108"/>
      <c r="J21" s="78"/>
    </row>
    <row r="22" spans="1:10" s="42" customFormat="1" ht="18">
      <c r="A22" s="97"/>
      <c r="B22" s="94" t="s">
        <v>43</v>
      </c>
      <c r="C22" s="101"/>
      <c r="D22" s="102"/>
      <c r="E22" s="103">
        <f>+E21</f>
        <v>3500</v>
      </c>
      <c r="F22" s="110" t="s">
        <v>62</v>
      </c>
      <c r="G22" s="51" t="s">
        <v>15</v>
      </c>
      <c r="H22" s="101">
        <f>E22*5</f>
        <v>17500</v>
      </c>
      <c r="I22" s="108"/>
      <c r="J22" s="78"/>
    </row>
    <row r="23" spans="1:10" s="42" customFormat="1" ht="18">
      <c r="A23" s="97"/>
      <c r="B23" s="49"/>
      <c r="C23" s="101"/>
      <c r="D23" s="102"/>
      <c r="E23" s="103">
        <f>+E22</f>
        <v>3500</v>
      </c>
      <c r="F23" s="110" t="s">
        <v>26</v>
      </c>
      <c r="G23" s="51" t="s">
        <v>12</v>
      </c>
      <c r="H23" s="101">
        <f>E23*3</f>
        <v>10500</v>
      </c>
      <c r="I23" s="108">
        <f>SUM(H21:H23)</f>
        <v>28466.666666666668</v>
      </c>
      <c r="J23" s="78"/>
    </row>
    <row r="24" spans="1:10" s="42" customFormat="1" ht="18">
      <c r="A24" s="97"/>
      <c r="B24" s="49"/>
      <c r="C24" s="104"/>
      <c r="D24" s="105"/>
      <c r="E24" s="106"/>
      <c r="F24" s="110"/>
      <c r="G24" s="51"/>
      <c r="H24" s="101"/>
      <c r="I24" s="108"/>
      <c r="J24" s="78"/>
    </row>
    <row r="25" spans="1:10" s="42" customFormat="1" ht="18">
      <c r="A25" s="97">
        <v>6</v>
      </c>
      <c r="B25" s="49" t="s">
        <v>69</v>
      </c>
      <c r="C25" s="101">
        <v>0</v>
      </c>
      <c r="D25" s="102">
        <v>3500</v>
      </c>
      <c r="E25" s="103">
        <f>D25-C25</f>
        <v>3500</v>
      </c>
      <c r="F25" s="110" t="s">
        <v>70</v>
      </c>
      <c r="G25" s="51" t="s">
        <v>61</v>
      </c>
      <c r="H25" s="101">
        <f>E25*29/31</f>
        <v>3274.1935483870966</v>
      </c>
      <c r="I25" s="108"/>
      <c r="J25" s="78"/>
    </row>
    <row r="26" spans="1:10" s="42" customFormat="1" ht="18">
      <c r="A26" s="97"/>
      <c r="B26" s="94" t="s">
        <v>47</v>
      </c>
      <c r="C26" s="101"/>
      <c r="D26" s="102"/>
      <c r="E26" s="103">
        <f>+E25</f>
        <v>3500</v>
      </c>
      <c r="F26" s="110" t="s">
        <v>71</v>
      </c>
      <c r="G26" s="51" t="s">
        <v>16</v>
      </c>
      <c r="H26" s="101">
        <f>E26*4</f>
        <v>14000</v>
      </c>
      <c r="I26" s="108"/>
      <c r="J26" s="78"/>
    </row>
    <row r="27" spans="1:10" s="42" customFormat="1" ht="18">
      <c r="A27" s="97"/>
      <c r="B27" s="49"/>
      <c r="C27" s="101"/>
      <c r="D27" s="102"/>
      <c r="E27" s="103">
        <f>+E26</f>
        <v>3500</v>
      </c>
      <c r="F27" s="110" t="s">
        <v>26</v>
      </c>
      <c r="G27" s="51" t="s">
        <v>12</v>
      </c>
      <c r="H27" s="101">
        <f>E27*3</f>
        <v>10500</v>
      </c>
      <c r="I27" s="108">
        <f>SUM(H25:H27)</f>
        <v>27774.1935483871</v>
      </c>
      <c r="J27" s="78"/>
    </row>
    <row r="28" spans="1:10" s="42" customFormat="1" ht="18">
      <c r="A28" s="97"/>
      <c r="B28" s="49"/>
      <c r="C28" s="104"/>
      <c r="D28" s="105"/>
      <c r="E28" s="106"/>
      <c r="F28" s="110"/>
      <c r="G28" s="51"/>
      <c r="H28" s="101"/>
      <c r="I28" s="108"/>
      <c r="J28" s="78"/>
    </row>
    <row r="29" spans="1:10" s="42" customFormat="1" ht="18">
      <c r="A29" s="97">
        <v>7</v>
      </c>
      <c r="B29" s="49" t="s">
        <v>72</v>
      </c>
      <c r="C29" s="101">
        <v>0</v>
      </c>
      <c r="D29" s="102">
        <v>3500</v>
      </c>
      <c r="E29" s="103">
        <f>D29-C29</f>
        <v>3500</v>
      </c>
      <c r="F29" s="110" t="s">
        <v>74</v>
      </c>
      <c r="G29" s="51" t="s">
        <v>17</v>
      </c>
      <c r="H29" s="101">
        <f>E29*14/31</f>
        <v>1580.6451612903227</v>
      </c>
      <c r="I29" s="108"/>
      <c r="J29" s="78"/>
    </row>
    <row r="30" spans="1:10" s="42" customFormat="1" ht="18">
      <c r="A30" s="97"/>
      <c r="B30" s="49" t="s">
        <v>73</v>
      </c>
      <c r="C30" s="101"/>
      <c r="D30" s="102"/>
      <c r="E30" s="103">
        <f>+E29</f>
        <v>3500</v>
      </c>
      <c r="F30" s="110" t="s">
        <v>71</v>
      </c>
      <c r="G30" s="51" t="s">
        <v>16</v>
      </c>
      <c r="H30" s="101">
        <f>E30*4</f>
        <v>14000</v>
      </c>
      <c r="I30" s="108"/>
      <c r="J30" s="78"/>
    </row>
    <row r="31" spans="1:10" s="42" customFormat="1" ht="18">
      <c r="A31" s="97"/>
      <c r="B31" s="49"/>
      <c r="C31" s="101"/>
      <c r="D31" s="102"/>
      <c r="E31" s="103">
        <f>+E30</f>
        <v>3500</v>
      </c>
      <c r="F31" s="110" t="s">
        <v>26</v>
      </c>
      <c r="G31" s="51" t="s">
        <v>12</v>
      </c>
      <c r="H31" s="101">
        <f>E31*3</f>
        <v>10500</v>
      </c>
      <c r="I31" s="108">
        <f>SUM(H29:H31)</f>
        <v>26080.645161290322</v>
      </c>
      <c r="J31" s="78"/>
    </row>
    <row r="32" spans="1:10" s="42" customFormat="1" ht="18">
      <c r="A32" s="97"/>
      <c r="B32" s="49"/>
      <c r="C32" s="104"/>
      <c r="D32" s="105"/>
      <c r="E32" s="106"/>
      <c r="F32" s="110"/>
      <c r="G32" s="51"/>
      <c r="H32" s="101"/>
      <c r="I32" s="108"/>
      <c r="J32" s="78"/>
    </row>
    <row r="33" spans="1:10" s="42" customFormat="1" ht="18">
      <c r="A33" s="97">
        <v>8</v>
      </c>
      <c r="B33" s="57" t="s">
        <v>75</v>
      </c>
      <c r="C33" s="101">
        <v>0</v>
      </c>
      <c r="D33" s="102">
        <v>3500</v>
      </c>
      <c r="E33" s="103">
        <f>D33-C33</f>
        <v>3500</v>
      </c>
      <c r="F33" s="110" t="s">
        <v>76</v>
      </c>
      <c r="G33" s="51" t="s">
        <v>77</v>
      </c>
      <c r="H33" s="101">
        <f>E33*11/31</f>
        <v>1241.9354838709678</v>
      </c>
      <c r="I33" s="108"/>
      <c r="J33" s="78"/>
    </row>
    <row r="34" spans="1:10" s="42" customFormat="1" ht="18">
      <c r="A34" s="97"/>
      <c r="B34" s="49" t="s">
        <v>45</v>
      </c>
      <c r="C34" s="101"/>
      <c r="D34" s="102"/>
      <c r="E34" s="103">
        <f>+E33</f>
        <v>3500</v>
      </c>
      <c r="F34" s="110" t="s">
        <v>71</v>
      </c>
      <c r="G34" s="51" t="s">
        <v>16</v>
      </c>
      <c r="H34" s="101">
        <f>E34*4</f>
        <v>14000</v>
      </c>
      <c r="I34" s="108"/>
      <c r="J34" s="78"/>
    </row>
    <row r="35" spans="1:10" s="42" customFormat="1" ht="18">
      <c r="A35" s="97"/>
      <c r="B35" s="49"/>
      <c r="C35" s="101"/>
      <c r="D35" s="102"/>
      <c r="E35" s="103">
        <f>+E34</f>
        <v>3500</v>
      </c>
      <c r="F35" s="110" t="s">
        <v>26</v>
      </c>
      <c r="G35" s="51" t="s">
        <v>12</v>
      </c>
      <c r="H35" s="101">
        <f>E35*3</f>
        <v>10500</v>
      </c>
      <c r="I35" s="108">
        <f>SUM(H33:H35)</f>
        <v>25741.93548387097</v>
      </c>
      <c r="J35" s="78"/>
    </row>
    <row r="36" spans="1:10" s="42" customFormat="1" ht="18">
      <c r="A36" s="97"/>
      <c r="B36" s="49"/>
      <c r="C36" s="104"/>
      <c r="D36" s="105"/>
      <c r="E36" s="106"/>
      <c r="F36" s="110"/>
      <c r="G36" s="51"/>
      <c r="H36" s="101"/>
      <c r="I36" s="108"/>
      <c r="J36" s="78"/>
    </row>
    <row r="37" spans="1:10" s="42" customFormat="1" ht="18">
      <c r="A37" s="97">
        <v>9</v>
      </c>
      <c r="B37" s="49" t="s">
        <v>78</v>
      </c>
      <c r="C37" s="101">
        <v>0</v>
      </c>
      <c r="D37" s="102">
        <v>3500</v>
      </c>
      <c r="E37" s="103">
        <f>D37-C37</f>
        <v>3500</v>
      </c>
      <c r="F37" s="110" t="s">
        <v>76</v>
      </c>
      <c r="G37" s="51" t="s">
        <v>77</v>
      </c>
      <c r="H37" s="101">
        <f>E37*11/31</f>
        <v>1241.9354838709678</v>
      </c>
      <c r="I37" s="108"/>
      <c r="J37" s="78"/>
    </row>
    <row r="38" spans="1:10" s="42" customFormat="1" ht="18">
      <c r="A38" s="97"/>
      <c r="B38" s="49" t="s">
        <v>49</v>
      </c>
      <c r="C38" s="101"/>
      <c r="D38" s="102"/>
      <c r="E38" s="103">
        <f>+E37</f>
        <v>3500</v>
      </c>
      <c r="F38" s="110" t="s">
        <v>71</v>
      </c>
      <c r="G38" s="51" t="s">
        <v>16</v>
      </c>
      <c r="H38" s="101">
        <f>E38*4</f>
        <v>14000</v>
      </c>
      <c r="I38" s="108"/>
      <c r="J38" s="78"/>
    </row>
    <row r="39" spans="1:10" s="42" customFormat="1" ht="18">
      <c r="A39" s="97"/>
      <c r="B39" s="49"/>
      <c r="C39" s="101"/>
      <c r="D39" s="102"/>
      <c r="E39" s="103">
        <f>+E38</f>
        <v>3500</v>
      </c>
      <c r="F39" s="110" t="s">
        <v>26</v>
      </c>
      <c r="G39" s="51" t="s">
        <v>12</v>
      </c>
      <c r="H39" s="101">
        <f>E39*3</f>
        <v>10500</v>
      </c>
      <c r="I39" s="108">
        <f>SUM(H37:H39)</f>
        <v>25741.93548387097</v>
      </c>
      <c r="J39" s="78"/>
    </row>
    <row r="40" spans="1:10" s="42" customFormat="1" ht="18">
      <c r="A40" s="97"/>
      <c r="B40" s="49"/>
      <c r="C40" s="104"/>
      <c r="D40" s="105"/>
      <c r="E40" s="106"/>
      <c r="F40" s="110"/>
      <c r="G40" s="56"/>
      <c r="H40" s="101"/>
      <c r="I40" s="108"/>
      <c r="J40" s="78"/>
    </row>
    <row r="41" spans="1:10" s="42" customFormat="1" ht="18">
      <c r="A41" s="97">
        <v>10</v>
      </c>
      <c r="B41" s="49" t="s">
        <v>79</v>
      </c>
      <c r="C41" s="101">
        <v>3500</v>
      </c>
      <c r="D41" s="102">
        <v>5600</v>
      </c>
      <c r="E41" s="103">
        <f>D41-C41</f>
        <v>2100</v>
      </c>
      <c r="F41" s="110" t="s">
        <v>81</v>
      </c>
      <c r="G41" s="51" t="s">
        <v>25</v>
      </c>
      <c r="H41" s="101">
        <f>E41*16/31</f>
        <v>1083.8709677419354</v>
      </c>
      <c r="I41" s="108"/>
      <c r="J41" s="78" t="s">
        <v>52</v>
      </c>
    </row>
    <row r="42" spans="1:10" s="42" customFormat="1" ht="18">
      <c r="A42" s="97"/>
      <c r="B42" s="49" t="s">
        <v>80</v>
      </c>
      <c r="C42" s="104"/>
      <c r="D42" s="105"/>
      <c r="E42" s="103">
        <f>+E41</f>
        <v>2100</v>
      </c>
      <c r="F42" s="110" t="s">
        <v>82</v>
      </c>
      <c r="G42" s="51" t="s">
        <v>15</v>
      </c>
      <c r="H42" s="101">
        <f>E42*5</f>
        <v>10500</v>
      </c>
      <c r="I42" s="108"/>
      <c r="J42" s="78" t="s">
        <v>53</v>
      </c>
    </row>
    <row r="43" spans="1:10" s="42" customFormat="1" ht="18">
      <c r="A43" s="97"/>
      <c r="B43" s="49"/>
      <c r="C43" s="104"/>
      <c r="D43" s="105"/>
      <c r="E43" s="103">
        <f>+E42</f>
        <v>2100</v>
      </c>
      <c r="F43" s="111" t="s">
        <v>83</v>
      </c>
      <c r="G43" s="51" t="s">
        <v>13</v>
      </c>
      <c r="H43" s="101">
        <f>E43*6</f>
        <v>12600</v>
      </c>
      <c r="I43" s="108"/>
      <c r="J43" s="78" t="s">
        <v>19</v>
      </c>
    </row>
    <row r="44" spans="1:10" s="42" customFormat="1" ht="18">
      <c r="A44" s="97"/>
      <c r="B44" s="49"/>
      <c r="C44" s="104"/>
      <c r="D44" s="105"/>
      <c r="E44" s="103">
        <f>+E43</f>
        <v>2100</v>
      </c>
      <c r="F44" s="110" t="s">
        <v>26</v>
      </c>
      <c r="G44" s="51" t="s">
        <v>12</v>
      </c>
      <c r="H44" s="101">
        <f>E44*3</f>
        <v>6300</v>
      </c>
      <c r="I44" s="108">
        <f>SUM(H41:H44)</f>
        <v>30483.870967741936</v>
      </c>
      <c r="J44" s="78"/>
    </row>
    <row r="45" spans="1:10" s="42" customFormat="1" ht="18">
      <c r="A45" s="97"/>
      <c r="B45" s="49"/>
      <c r="C45" s="104"/>
      <c r="D45" s="105"/>
      <c r="E45" s="106"/>
      <c r="F45" s="110"/>
      <c r="G45" s="56"/>
      <c r="H45" s="101"/>
      <c r="I45" s="108"/>
      <c r="J45" s="78"/>
    </row>
    <row r="46" spans="1:10" s="42" customFormat="1" ht="18">
      <c r="A46" s="97">
        <v>11</v>
      </c>
      <c r="B46" s="49" t="s">
        <v>84</v>
      </c>
      <c r="C46" s="101">
        <v>3500</v>
      </c>
      <c r="D46" s="102">
        <v>5600</v>
      </c>
      <c r="E46" s="103">
        <f>D46-C46</f>
        <v>2100</v>
      </c>
      <c r="F46" s="110" t="s">
        <v>86</v>
      </c>
      <c r="G46" s="51" t="s">
        <v>87</v>
      </c>
      <c r="H46" s="101">
        <f>E46*25/31</f>
        <v>1693.5483870967741</v>
      </c>
      <c r="I46" s="108"/>
      <c r="J46" s="78"/>
    </row>
    <row r="47" spans="1:10" s="42" customFormat="1" ht="18">
      <c r="A47" s="97"/>
      <c r="B47" s="49" t="s">
        <v>85</v>
      </c>
      <c r="C47" s="104"/>
      <c r="D47" s="105"/>
      <c r="E47" s="103">
        <f>+E46</f>
        <v>2100</v>
      </c>
      <c r="F47" s="110" t="s">
        <v>71</v>
      </c>
      <c r="G47" s="51" t="s">
        <v>16</v>
      </c>
      <c r="H47" s="101">
        <f>E47*4</f>
        <v>8400</v>
      </c>
      <c r="I47" s="108"/>
      <c r="J47" s="78"/>
    </row>
    <row r="48" spans="1:10" s="42" customFormat="1" ht="18">
      <c r="A48" s="97"/>
      <c r="B48" s="49"/>
      <c r="C48" s="104"/>
      <c r="D48" s="105"/>
      <c r="E48" s="103">
        <f>+E47</f>
        <v>2100</v>
      </c>
      <c r="F48" s="110" t="s">
        <v>26</v>
      </c>
      <c r="G48" s="51" t="s">
        <v>12</v>
      </c>
      <c r="H48" s="101">
        <f>E48*3</f>
        <v>6300</v>
      </c>
      <c r="I48" s="108">
        <f>SUM(H46:H48)</f>
        <v>16393.548387096773</v>
      </c>
      <c r="J48" s="78"/>
    </row>
    <row r="49" spans="1:10" s="42" customFormat="1" ht="18">
      <c r="A49" s="97"/>
      <c r="B49" s="49"/>
      <c r="C49" s="104"/>
      <c r="D49" s="105"/>
      <c r="E49" s="106"/>
      <c r="F49" s="110"/>
      <c r="G49" s="51"/>
      <c r="H49" s="101"/>
      <c r="I49" s="108"/>
      <c r="J49" s="78"/>
    </row>
    <row r="50" spans="1:10" s="42" customFormat="1" ht="18">
      <c r="A50" s="97">
        <v>12</v>
      </c>
      <c r="B50" s="49" t="s">
        <v>88</v>
      </c>
      <c r="C50" s="101">
        <v>3500</v>
      </c>
      <c r="D50" s="102">
        <v>5600</v>
      </c>
      <c r="E50" s="103">
        <f>D50-C50</f>
        <v>2100</v>
      </c>
      <c r="F50" s="110" t="s">
        <v>76</v>
      </c>
      <c r="G50" s="51" t="s">
        <v>77</v>
      </c>
      <c r="H50" s="101">
        <f>E50*11/31</f>
        <v>745.1612903225806</v>
      </c>
      <c r="I50" s="108"/>
      <c r="J50" s="78"/>
    </row>
    <row r="51" spans="1:10" s="42" customFormat="1" ht="18">
      <c r="A51" s="97"/>
      <c r="B51" s="49" t="s">
        <v>89</v>
      </c>
      <c r="C51" s="104"/>
      <c r="D51" s="105"/>
      <c r="E51" s="103">
        <f>+E50</f>
        <v>2100</v>
      </c>
      <c r="F51" s="110" t="s">
        <v>71</v>
      </c>
      <c r="G51" s="51" t="s">
        <v>16</v>
      </c>
      <c r="H51" s="101">
        <f>E51*4</f>
        <v>8400</v>
      </c>
      <c r="I51" s="108"/>
      <c r="J51" s="78"/>
    </row>
    <row r="52" spans="1:10" s="42" customFormat="1" ht="18">
      <c r="A52" s="97"/>
      <c r="B52" s="49"/>
      <c r="C52" s="104"/>
      <c r="D52" s="105"/>
      <c r="E52" s="103">
        <f>+E51</f>
        <v>2100</v>
      </c>
      <c r="F52" s="110" t="s">
        <v>26</v>
      </c>
      <c r="G52" s="51" t="s">
        <v>12</v>
      </c>
      <c r="H52" s="101">
        <f>E52*3</f>
        <v>6300</v>
      </c>
      <c r="I52" s="108">
        <f>SUM(H50:H52)</f>
        <v>15445.161290322581</v>
      </c>
      <c r="J52" s="78"/>
    </row>
    <row r="53" spans="1:10" s="42" customFormat="1" ht="18">
      <c r="A53" s="97"/>
      <c r="B53" s="49"/>
      <c r="C53" s="104"/>
      <c r="D53" s="105"/>
      <c r="E53" s="106"/>
      <c r="F53" s="92"/>
      <c r="G53" s="51"/>
      <c r="H53" s="101"/>
      <c r="I53" s="108"/>
      <c r="J53" s="78"/>
    </row>
    <row r="54" spans="1:10" s="42" customFormat="1" ht="18">
      <c r="A54" s="97">
        <v>13</v>
      </c>
      <c r="B54" s="49" t="s">
        <v>90</v>
      </c>
      <c r="C54" s="101">
        <v>3500</v>
      </c>
      <c r="D54" s="102">
        <v>5600</v>
      </c>
      <c r="E54" s="103">
        <f>D54-C54</f>
        <v>2100</v>
      </c>
      <c r="F54" s="92" t="s">
        <v>92</v>
      </c>
      <c r="G54" s="51" t="s">
        <v>100</v>
      </c>
      <c r="H54" s="101">
        <f>E54*13/31</f>
        <v>880.6451612903226</v>
      </c>
      <c r="I54" s="108"/>
      <c r="J54" s="78" t="s">
        <v>95</v>
      </c>
    </row>
    <row r="55" spans="1:10" s="42" customFormat="1" ht="18">
      <c r="A55" s="97"/>
      <c r="B55" s="49" t="s">
        <v>91</v>
      </c>
      <c r="C55" s="104"/>
      <c r="D55" s="105"/>
      <c r="E55" s="103">
        <f>+E54</f>
        <v>2100</v>
      </c>
      <c r="F55" s="92" t="s">
        <v>51</v>
      </c>
      <c r="G55" s="51" t="s">
        <v>13</v>
      </c>
      <c r="H55" s="101">
        <f>E55*6</f>
        <v>12600</v>
      </c>
      <c r="I55" s="108"/>
      <c r="J55" s="78" t="s">
        <v>96</v>
      </c>
    </row>
    <row r="56" spans="1:10" s="42" customFormat="1" ht="18">
      <c r="A56" s="97"/>
      <c r="B56" s="49"/>
      <c r="C56" s="104"/>
      <c r="D56" s="105"/>
      <c r="E56" s="103">
        <f>+E55</f>
        <v>2100</v>
      </c>
      <c r="F56" s="92" t="s">
        <v>26</v>
      </c>
      <c r="G56" s="51" t="s">
        <v>12</v>
      </c>
      <c r="H56" s="101">
        <f>E56*3</f>
        <v>6300</v>
      </c>
      <c r="I56" s="108">
        <f>SUM(H54:H56)</f>
        <v>19780.645161290322</v>
      </c>
      <c r="J56" s="78" t="s">
        <v>19</v>
      </c>
    </row>
    <row r="57" spans="1:10" s="90" customFormat="1" ht="18">
      <c r="A57" s="122"/>
      <c r="B57" s="114"/>
      <c r="C57" s="123"/>
      <c r="D57" s="124"/>
      <c r="E57" s="125"/>
      <c r="F57" s="118"/>
      <c r="G57" s="119"/>
      <c r="H57" s="126"/>
      <c r="I57" s="127"/>
      <c r="J57" s="121"/>
    </row>
    <row r="58" spans="1:10" s="90" customFormat="1" ht="18">
      <c r="A58" s="122">
        <v>14</v>
      </c>
      <c r="B58" s="114" t="s">
        <v>97</v>
      </c>
      <c r="C58" s="101">
        <v>3500</v>
      </c>
      <c r="D58" s="102">
        <v>5600</v>
      </c>
      <c r="E58" s="103">
        <f>D58-C58</f>
        <v>2100</v>
      </c>
      <c r="F58" s="118" t="s">
        <v>98</v>
      </c>
      <c r="G58" s="51" t="s">
        <v>77</v>
      </c>
      <c r="H58" s="126">
        <f>E58*11/31</f>
        <v>745.1612903225806</v>
      </c>
      <c r="I58" s="127"/>
      <c r="J58" s="78" t="s">
        <v>101</v>
      </c>
    </row>
    <row r="59" spans="1:10" s="90" customFormat="1" ht="18">
      <c r="A59" s="122"/>
      <c r="B59" s="49" t="s">
        <v>109</v>
      </c>
      <c r="C59" s="104"/>
      <c r="D59" s="105"/>
      <c r="E59" s="103">
        <f>+E58</f>
        <v>2100</v>
      </c>
      <c r="F59" s="118" t="s">
        <v>51</v>
      </c>
      <c r="G59" s="51" t="s">
        <v>13</v>
      </c>
      <c r="H59" s="126">
        <f>E59*6</f>
        <v>12600</v>
      </c>
      <c r="I59" s="127"/>
      <c r="J59" s="78" t="s">
        <v>102</v>
      </c>
    </row>
    <row r="60" spans="1:10" s="90" customFormat="1" ht="18">
      <c r="A60" s="122"/>
      <c r="B60" s="114"/>
      <c r="C60" s="104"/>
      <c r="D60" s="105"/>
      <c r="E60" s="103">
        <f>+E59</f>
        <v>2100</v>
      </c>
      <c r="F60" s="92" t="s">
        <v>26</v>
      </c>
      <c r="G60" s="51" t="s">
        <v>12</v>
      </c>
      <c r="H60" s="126">
        <f>E60*3</f>
        <v>6300</v>
      </c>
      <c r="I60" s="108">
        <f>SUM(H58:H60)</f>
        <v>19645.161290322583</v>
      </c>
      <c r="J60" s="78" t="s">
        <v>19</v>
      </c>
    </row>
    <row r="61" spans="1:10" ht="18">
      <c r="A61" s="60"/>
      <c r="B61" s="61"/>
      <c r="C61" s="63"/>
      <c r="D61" s="81"/>
      <c r="E61" s="63"/>
      <c r="F61" s="64"/>
      <c r="G61" s="65"/>
      <c r="H61" s="66"/>
      <c r="I61" s="67"/>
      <c r="J61" s="68"/>
    </row>
    <row r="62" spans="1:11" ht="18" thickBot="1">
      <c r="A62" s="21"/>
      <c r="B62" s="21" t="s">
        <v>3</v>
      </c>
      <c r="C62" s="21"/>
      <c r="D62" s="21"/>
      <c r="E62" s="23"/>
      <c r="F62" s="23"/>
      <c r="G62" s="40"/>
      <c r="H62" s="128">
        <v>359427.44</v>
      </c>
      <c r="I62" s="128">
        <v>359427.44</v>
      </c>
      <c r="K62" s="47">
        <f>SUM(I5:I61)</f>
        <v>359427.4193548387</v>
      </c>
    </row>
    <row r="63" ht="18" thickTop="1"/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D5" sqref="D5:D24"/>
    </sheetView>
  </sheetViews>
  <sheetFormatPr defaultColWidth="9.00390625" defaultRowHeight="15"/>
  <cols>
    <col min="1" max="1" width="4.57421875" style="16" customWidth="1"/>
    <col min="2" max="2" width="18.140625" style="3" bestFit="1" customWidth="1"/>
    <col min="3" max="3" width="3.8515625" style="3" customWidth="1"/>
    <col min="4" max="4" width="6.8515625" style="3" customWidth="1"/>
    <col min="5" max="5" width="8.00390625" style="3" customWidth="1"/>
    <col min="6" max="6" width="11.7109375" style="3" bestFit="1" customWidth="1"/>
    <col min="7" max="7" width="6.00390625" style="3" customWidth="1"/>
    <col min="8" max="9" width="9.8515625" style="88" bestFit="1" customWidth="1"/>
    <col min="10" max="10" width="15.421875" style="3" customWidth="1"/>
    <col min="11" max="11" width="9.8515625" style="3" bestFit="1" customWidth="1"/>
    <col min="12" max="16384" width="9.00390625" style="3" customWidth="1"/>
  </cols>
  <sheetData>
    <row r="1" spans="1:10" s="5" customFormat="1" ht="18">
      <c r="A1" s="4"/>
      <c r="B1" s="142" t="s">
        <v>106</v>
      </c>
      <c r="C1" s="142"/>
      <c r="D1" s="142"/>
      <c r="E1" s="142"/>
      <c r="F1" s="142"/>
      <c r="G1" s="142"/>
      <c r="H1" s="142"/>
      <c r="I1" s="142"/>
      <c r="J1" s="142"/>
    </row>
    <row r="2" spans="1:10" s="5" customFormat="1" ht="18">
      <c r="A2" s="4"/>
      <c r="B2" s="142" t="s">
        <v>4</v>
      </c>
      <c r="C2" s="142"/>
      <c r="D2" s="142"/>
      <c r="E2" s="142"/>
      <c r="F2" s="142"/>
      <c r="G2" s="142"/>
      <c r="H2" s="142"/>
      <c r="I2" s="142"/>
      <c r="J2" s="142"/>
    </row>
    <row r="3" spans="1:10" s="4" customFormat="1" ht="18">
      <c r="A3" s="143" t="s">
        <v>0</v>
      </c>
      <c r="B3" s="145" t="s">
        <v>1</v>
      </c>
      <c r="C3" s="6" t="s">
        <v>5</v>
      </c>
      <c r="D3" s="7" t="s">
        <v>6</v>
      </c>
      <c r="E3" s="8" t="s">
        <v>7</v>
      </c>
      <c r="F3" s="9" t="s">
        <v>8</v>
      </c>
      <c r="G3" s="8" t="s">
        <v>9</v>
      </c>
      <c r="H3" s="147" t="s">
        <v>11</v>
      </c>
      <c r="I3" s="86" t="s">
        <v>3</v>
      </c>
      <c r="J3" s="149" t="s">
        <v>2</v>
      </c>
    </row>
    <row r="4" spans="1:10" s="4" customFormat="1" ht="18">
      <c r="A4" s="144"/>
      <c r="B4" s="146"/>
      <c r="C4" s="10"/>
      <c r="D4" s="11"/>
      <c r="E4" s="12"/>
      <c r="F4" s="13"/>
      <c r="G4" s="12"/>
      <c r="H4" s="148"/>
      <c r="I4" s="87"/>
      <c r="J4" s="150"/>
    </row>
    <row r="5" spans="1:10" ht="18">
      <c r="A5" s="48">
        <v>1</v>
      </c>
      <c r="B5" s="49" t="s">
        <v>79</v>
      </c>
      <c r="C5" s="2">
        <v>0</v>
      </c>
      <c r="D5" s="1">
        <v>5600</v>
      </c>
      <c r="E5" s="20">
        <f>D5-C5</f>
        <v>5600</v>
      </c>
      <c r="F5" s="92" t="s">
        <v>81</v>
      </c>
      <c r="G5" s="51" t="s">
        <v>25</v>
      </c>
      <c r="H5" s="52">
        <f>E5*16/31</f>
        <v>2890.3225806451615</v>
      </c>
      <c r="I5" s="53"/>
      <c r="J5" s="78" t="s">
        <v>52</v>
      </c>
    </row>
    <row r="6" spans="1:10" ht="18">
      <c r="A6" s="48"/>
      <c r="B6" s="49" t="s">
        <v>80</v>
      </c>
      <c r="C6" s="19"/>
      <c r="D6" s="18"/>
      <c r="E6" s="20">
        <f>+E5</f>
        <v>5600</v>
      </c>
      <c r="F6" s="92" t="s">
        <v>82</v>
      </c>
      <c r="G6" s="51" t="s">
        <v>15</v>
      </c>
      <c r="H6" s="52">
        <f>E6*5</f>
        <v>28000</v>
      </c>
      <c r="I6" s="53"/>
      <c r="J6" s="78" t="s">
        <v>53</v>
      </c>
    </row>
    <row r="7" spans="1:10" ht="18">
      <c r="A7" s="48"/>
      <c r="B7" s="49"/>
      <c r="C7" s="19"/>
      <c r="D7" s="18"/>
      <c r="E7" s="20">
        <f>E6</f>
        <v>5600</v>
      </c>
      <c r="F7" s="95" t="s">
        <v>83</v>
      </c>
      <c r="G7" s="51" t="s">
        <v>13</v>
      </c>
      <c r="H7" s="52">
        <f>E7*6</f>
        <v>33600</v>
      </c>
      <c r="I7" s="53"/>
      <c r="J7" s="78" t="s">
        <v>19</v>
      </c>
    </row>
    <row r="8" spans="1:10" ht="18">
      <c r="A8" s="48"/>
      <c r="B8" s="49"/>
      <c r="C8" s="19"/>
      <c r="D8" s="18"/>
      <c r="E8" s="20">
        <f>E7</f>
        <v>5600</v>
      </c>
      <c r="F8" s="92" t="s">
        <v>26</v>
      </c>
      <c r="G8" s="51" t="s">
        <v>12</v>
      </c>
      <c r="H8" s="52">
        <f>E8*3</f>
        <v>16800</v>
      </c>
      <c r="I8" s="53">
        <f>SUM(H5:H8)</f>
        <v>81290.32258064517</v>
      </c>
      <c r="J8" s="54"/>
    </row>
    <row r="9" spans="1:10" ht="18">
      <c r="A9" s="48"/>
      <c r="B9" s="49"/>
      <c r="C9" s="54"/>
      <c r="D9" s="49"/>
      <c r="E9" s="55"/>
      <c r="F9" s="92"/>
      <c r="G9" s="56"/>
      <c r="H9" s="52"/>
      <c r="I9" s="53"/>
      <c r="J9" s="54"/>
    </row>
    <row r="10" spans="1:10" ht="18">
      <c r="A10" s="48">
        <v>2</v>
      </c>
      <c r="B10" s="49" t="s">
        <v>84</v>
      </c>
      <c r="C10" s="2">
        <v>0</v>
      </c>
      <c r="D10" s="18">
        <v>5600</v>
      </c>
      <c r="E10" s="20">
        <f>D10-C10</f>
        <v>5600</v>
      </c>
      <c r="F10" s="92" t="s">
        <v>86</v>
      </c>
      <c r="G10" s="51" t="s">
        <v>87</v>
      </c>
      <c r="H10" s="52">
        <f>E10*25/31</f>
        <v>4516.129032258064</v>
      </c>
      <c r="I10" s="53"/>
      <c r="J10" s="54"/>
    </row>
    <row r="11" spans="1:10" ht="18">
      <c r="A11" s="48"/>
      <c r="B11" s="49" t="s">
        <v>85</v>
      </c>
      <c r="C11" s="19"/>
      <c r="D11" s="18"/>
      <c r="E11" s="20">
        <f>+E10</f>
        <v>5600</v>
      </c>
      <c r="F11" s="92" t="s">
        <v>71</v>
      </c>
      <c r="G11" s="51" t="s">
        <v>16</v>
      </c>
      <c r="H11" s="52">
        <f>E11*4</f>
        <v>22400</v>
      </c>
      <c r="I11" s="53"/>
      <c r="J11" s="54"/>
    </row>
    <row r="12" spans="1:10" ht="18">
      <c r="A12" s="48"/>
      <c r="B12" s="49"/>
      <c r="C12" s="19"/>
      <c r="D12" s="18"/>
      <c r="E12" s="20">
        <f>E11</f>
        <v>5600</v>
      </c>
      <c r="F12" s="92" t="s">
        <v>26</v>
      </c>
      <c r="G12" s="51" t="s">
        <v>12</v>
      </c>
      <c r="H12" s="52">
        <f>E12*3</f>
        <v>16800</v>
      </c>
      <c r="I12" s="53">
        <f>SUM(H10:H12)</f>
        <v>43716.12903225806</v>
      </c>
      <c r="J12" s="54"/>
    </row>
    <row r="13" spans="1:10" ht="18">
      <c r="A13" s="48"/>
      <c r="B13" s="49"/>
      <c r="C13" s="19"/>
      <c r="D13" s="18"/>
      <c r="E13" s="20"/>
      <c r="F13" s="92"/>
      <c r="G13" s="51"/>
      <c r="H13" s="52"/>
      <c r="I13" s="53"/>
      <c r="J13" s="54"/>
    </row>
    <row r="14" spans="1:10" ht="18">
      <c r="A14" s="48">
        <v>3</v>
      </c>
      <c r="B14" s="49" t="s">
        <v>88</v>
      </c>
      <c r="C14" s="2">
        <v>0</v>
      </c>
      <c r="D14" s="18">
        <v>5600</v>
      </c>
      <c r="E14" s="20">
        <f>D14-C14</f>
        <v>5600</v>
      </c>
      <c r="F14" s="92" t="s">
        <v>76</v>
      </c>
      <c r="G14" s="51" t="s">
        <v>77</v>
      </c>
      <c r="H14" s="52">
        <f>E14*11/31</f>
        <v>1987.0967741935483</v>
      </c>
      <c r="I14" s="53"/>
      <c r="J14" s="54"/>
    </row>
    <row r="15" spans="1:10" ht="18">
      <c r="A15" s="48"/>
      <c r="B15" s="49" t="s">
        <v>89</v>
      </c>
      <c r="C15" s="19"/>
      <c r="D15" s="18"/>
      <c r="E15" s="20">
        <f>+E14</f>
        <v>5600</v>
      </c>
      <c r="F15" s="92" t="s">
        <v>71</v>
      </c>
      <c r="G15" s="51" t="s">
        <v>16</v>
      </c>
      <c r="H15" s="52">
        <f>E15*4</f>
        <v>22400</v>
      </c>
      <c r="I15" s="53"/>
      <c r="J15" s="54"/>
    </row>
    <row r="16" spans="1:10" ht="18">
      <c r="A16" s="48"/>
      <c r="B16" s="49"/>
      <c r="C16" s="19"/>
      <c r="D16" s="18"/>
      <c r="E16" s="20">
        <f>E15</f>
        <v>5600</v>
      </c>
      <c r="F16" s="92" t="s">
        <v>26</v>
      </c>
      <c r="G16" s="51" t="s">
        <v>12</v>
      </c>
      <c r="H16" s="52">
        <f>E16*3</f>
        <v>16800</v>
      </c>
      <c r="I16" s="53">
        <f>SUM(H14:H16)</f>
        <v>41187.096774193546</v>
      </c>
      <c r="J16" s="54"/>
    </row>
    <row r="17" spans="1:10" ht="18">
      <c r="A17" s="48"/>
      <c r="B17" s="49"/>
      <c r="C17" s="19"/>
      <c r="D17" s="18"/>
      <c r="E17" s="20"/>
      <c r="F17" s="92"/>
      <c r="G17" s="51"/>
      <c r="H17" s="52"/>
      <c r="I17" s="53"/>
      <c r="J17" s="54"/>
    </row>
    <row r="18" spans="1:10" ht="18">
      <c r="A18" s="48">
        <v>4</v>
      </c>
      <c r="B18" s="49" t="s">
        <v>90</v>
      </c>
      <c r="C18" s="2">
        <v>0</v>
      </c>
      <c r="D18" s="18">
        <v>5600</v>
      </c>
      <c r="E18" s="20">
        <f>D18-C18</f>
        <v>5600</v>
      </c>
      <c r="F18" s="92" t="s">
        <v>92</v>
      </c>
      <c r="G18" s="51" t="s">
        <v>100</v>
      </c>
      <c r="H18" s="52">
        <f>E18*13/31</f>
        <v>2348.3870967741937</v>
      </c>
      <c r="I18" s="53"/>
      <c r="J18" s="78" t="s">
        <v>95</v>
      </c>
    </row>
    <row r="19" spans="1:10" ht="18">
      <c r="A19" s="48"/>
      <c r="B19" s="49" t="s">
        <v>91</v>
      </c>
      <c r="C19" s="19"/>
      <c r="D19" s="18"/>
      <c r="E19" s="20">
        <f>+E18</f>
        <v>5600</v>
      </c>
      <c r="F19" s="92" t="s">
        <v>51</v>
      </c>
      <c r="G19" s="51" t="s">
        <v>13</v>
      </c>
      <c r="H19" s="52">
        <f>E19*6</f>
        <v>33600</v>
      </c>
      <c r="I19" s="53"/>
      <c r="J19" s="78" t="s">
        <v>96</v>
      </c>
    </row>
    <row r="20" spans="1:10" ht="18">
      <c r="A20" s="48"/>
      <c r="B20" s="49"/>
      <c r="C20" s="19"/>
      <c r="D20" s="18"/>
      <c r="E20" s="20">
        <f>E19</f>
        <v>5600</v>
      </c>
      <c r="F20" s="92" t="s">
        <v>26</v>
      </c>
      <c r="G20" s="51" t="s">
        <v>12</v>
      </c>
      <c r="H20" s="52">
        <f>E20*3</f>
        <v>16800</v>
      </c>
      <c r="I20" s="53">
        <f>SUM(H18:H20)</f>
        <v>52748.3870967742</v>
      </c>
      <c r="J20" s="78" t="s">
        <v>19</v>
      </c>
    </row>
    <row r="21" spans="1:10" ht="18">
      <c r="A21" s="48"/>
      <c r="B21" s="49"/>
      <c r="C21" s="19"/>
      <c r="D21" s="18"/>
      <c r="E21" s="20"/>
      <c r="F21" s="92"/>
      <c r="G21" s="51"/>
      <c r="H21" s="52"/>
      <c r="I21" s="53"/>
      <c r="J21" s="78"/>
    </row>
    <row r="22" spans="1:10" ht="18">
      <c r="A22" s="48">
        <v>5</v>
      </c>
      <c r="B22" s="114" t="s">
        <v>97</v>
      </c>
      <c r="C22" s="2">
        <v>0</v>
      </c>
      <c r="D22" s="18">
        <v>5600</v>
      </c>
      <c r="E22" s="20">
        <f>D22-C22</f>
        <v>5600</v>
      </c>
      <c r="F22" s="118" t="s">
        <v>98</v>
      </c>
      <c r="G22" s="51" t="s">
        <v>77</v>
      </c>
      <c r="H22" s="52">
        <f>E22*11/31</f>
        <v>1987.0967741935483</v>
      </c>
      <c r="I22" s="53"/>
      <c r="J22" s="78" t="s">
        <v>101</v>
      </c>
    </row>
    <row r="23" spans="1:10" ht="18">
      <c r="A23" s="48"/>
      <c r="B23" s="49" t="s">
        <v>109</v>
      </c>
      <c r="C23" s="19"/>
      <c r="D23" s="18"/>
      <c r="E23" s="20">
        <f>+E22</f>
        <v>5600</v>
      </c>
      <c r="F23" s="118" t="s">
        <v>51</v>
      </c>
      <c r="G23" s="51" t="s">
        <v>13</v>
      </c>
      <c r="H23" s="52">
        <f>E23*6</f>
        <v>33600</v>
      </c>
      <c r="I23" s="53"/>
      <c r="J23" s="78" t="s">
        <v>102</v>
      </c>
    </row>
    <row r="24" spans="1:10" s="5" customFormat="1" ht="18">
      <c r="A24" s="129"/>
      <c r="B24" s="130"/>
      <c r="C24" s="133"/>
      <c r="D24" s="62"/>
      <c r="E24" s="63">
        <f>E23</f>
        <v>5600</v>
      </c>
      <c r="F24" s="134" t="s">
        <v>26</v>
      </c>
      <c r="G24" s="65" t="s">
        <v>12</v>
      </c>
      <c r="H24" s="131">
        <f>E24*3</f>
        <v>16800</v>
      </c>
      <c r="I24" s="132">
        <f>SUM(H22:H24)</f>
        <v>52387.096774193546</v>
      </c>
      <c r="J24" s="68" t="s">
        <v>19</v>
      </c>
    </row>
    <row r="25" spans="1:11" ht="18">
      <c r="A25" s="4"/>
      <c r="B25" s="4" t="s">
        <v>3</v>
      </c>
      <c r="C25" s="4"/>
      <c r="D25" s="4"/>
      <c r="E25" s="5"/>
      <c r="F25" s="5"/>
      <c r="G25" s="14"/>
      <c r="H25" s="15">
        <v>271329.04</v>
      </c>
      <c r="I25" s="15">
        <v>271329.04</v>
      </c>
      <c r="J25" s="5"/>
      <c r="K25" s="88">
        <f>SUM(I5:I24)</f>
        <v>271329.0322580645</v>
      </c>
    </row>
    <row r="26" spans="1:10" ht="18">
      <c r="A26" s="4"/>
      <c r="B26" s="4"/>
      <c r="C26" s="4"/>
      <c r="D26" s="4"/>
      <c r="E26" s="5"/>
      <c r="F26" s="5"/>
      <c r="G26" s="14"/>
      <c r="H26" s="85"/>
      <c r="I26" s="89"/>
      <c r="J26" s="5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91">
      <selection activeCell="B1" sqref="B1:J1"/>
    </sheetView>
  </sheetViews>
  <sheetFormatPr defaultColWidth="9.00390625" defaultRowHeight="15"/>
  <cols>
    <col min="1" max="1" width="4.57421875" style="38" customWidth="1"/>
    <col min="2" max="2" width="17.7109375" style="17" customWidth="1"/>
    <col min="3" max="4" width="8.8515625" style="17" bestFit="1" customWidth="1"/>
    <col min="5" max="5" width="8.00390625" style="39" customWidth="1"/>
    <col min="6" max="6" width="11.57421875" style="38" bestFit="1" customWidth="1"/>
    <col min="7" max="7" width="6.00390625" style="17" customWidth="1"/>
    <col min="8" max="8" width="8.8515625" style="17" bestFit="1" customWidth="1"/>
    <col min="9" max="9" width="8.8515625" style="17" customWidth="1"/>
    <col min="10" max="10" width="16.57421875" style="17" bestFit="1" customWidth="1"/>
    <col min="11" max="11" width="9.8515625" style="17" bestFit="1" customWidth="1"/>
    <col min="12" max="12" width="12.140625" style="17" customWidth="1"/>
    <col min="13" max="13" width="13.7109375" style="17" customWidth="1"/>
    <col min="14" max="16384" width="9.00390625" style="17" customWidth="1"/>
  </cols>
  <sheetData>
    <row r="1" spans="1:10" s="23" customFormat="1" ht="18">
      <c r="A1" s="42"/>
      <c r="B1" s="135" t="s">
        <v>105</v>
      </c>
      <c r="C1" s="135"/>
      <c r="D1" s="135"/>
      <c r="E1" s="135"/>
      <c r="F1" s="135"/>
      <c r="G1" s="135"/>
      <c r="H1" s="135"/>
      <c r="I1" s="135"/>
      <c r="J1" s="135"/>
    </row>
    <row r="2" spans="1:10" s="23" customFormat="1" ht="18">
      <c r="A2" s="42"/>
      <c r="B2" s="135" t="s">
        <v>4</v>
      </c>
      <c r="C2" s="135"/>
      <c r="D2" s="135"/>
      <c r="E2" s="135"/>
      <c r="F2" s="135"/>
      <c r="G2" s="135"/>
      <c r="H2" s="135"/>
      <c r="I2" s="135"/>
      <c r="J2" s="135"/>
    </row>
    <row r="3" spans="1:10" s="42" customFormat="1" ht="18">
      <c r="A3" s="136" t="s">
        <v>0</v>
      </c>
      <c r="B3" s="138" t="s">
        <v>1</v>
      </c>
      <c r="C3" s="24" t="s">
        <v>5</v>
      </c>
      <c r="D3" s="25" t="s">
        <v>6</v>
      </c>
      <c r="E3" s="26" t="s">
        <v>7</v>
      </c>
      <c r="F3" s="27" t="s">
        <v>8</v>
      </c>
      <c r="G3" s="28" t="s">
        <v>9</v>
      </c>
      <c r="H3" s="136" t="s">
        <v>11</v>
      </c>
      <c r="I3" s="45" t="s">
        <v>3</v>
      </c>
      <c r="J3" s="140" t="s">
        <v>2</v>
      </c>
    </row>
    <row r="4" spans="1:10" s="42" customFormat="1" ht="18">
      <c r="A4" s="137"/>
      <c r="B4" s="139"/>
      <c r="C4" s="43"/>
      <c r="D4" s="44"/>
      <c r="E4" s="33"/>
      <c r="F4" s="34"/>
      <c r="G4" s="35"/>
      <c r="H4" s="137"/>
      <c r="I4" s="46"/>
      <c r="J4" s="141"/>
    </row>
    <row r="5" spans="1:10" ht="18">
      <c r="A5" s="70">
        <v>1</v>
      </c>
      <c r="B5" s="71" t="s">
        <v>22</v>
      </c>
      <c r="C5" s="75">
        <v>17310</v>
      </c>
      <c r="D5" s="73">
        <v>17490</v>
      </c>
      <c r="E5" s="72">
        <f>D5-C5</f>
        <v>180</v>
      </c>
      <c r="F5" s="91"/>
      <c r="G5" s="74"/>
      <c r="H5" s="75"/>
      <c r="I5" s="76"/>
      <c r="J5" s="77" t="s">
        <v>28</v>
      </c>
    </row>
    <row r="6" spans="1:10" ht="18">
      <c r="A6" s="48"/>
      <c r="B6" s="58" t="s">
        <v>23</v>
      </c>
      <c r="C6" s="52"/>
      <c r="D6" s="50"/>
      <c r="E6" s="55">
        <f>+E5</f>
        <v>180</v>
      </c>
      <c r="F6" s="92"/>
      <c r="G6" s="51"/>
      <c r="H6" s="52"/>
      <c r="I6" s="53"/>
      <c r="J6" s="78" t="s">
        <v>29</v>
      </c>
    </row>
    <row r="7" spans="1:10" ht="18">
      <c r="A7" s="48"/>
      <c r="B7" s="49"/>
      <c r="C7" s="52">
        <v>17910</v>
      </c>
      <c r="D7" s="50">
        <v>18270</v>
      </c>
      <c r="E7" s="55">
        <f>D7-C7</f>
        <v>360</v>
      </c>
      <c r="F7" s="92"/>
      <c r="G7" s="51"/>
      <c r="H7" s="52"/>
      <c r="I7" s="53"/>
      <c r="J7" s="78" t="s">
        <v>30</v>
      </c>
    </row>
    <row r="8" spans="1:10" ht="18">
      <c r="A8" s="48"/>
      <c r="B8" s="49"/>
      <c r="C8" s="52"/>
      <c r="D8" s="50"/>
      <c r="E8" s="55"/>
      <c r="F8" s="92"/>
      <c r="G8" s="51"/>
      <c r="H8" s="52"/>
      <c r="I8" s="53"/>
      <c r="J8" s="78" t="s">
        <v>31</v>
      </c>
    </row>
    <row r="9" spans="1:10" ht="18">
      <c r="A9" s="48">
        <v>2</v>
      </c>
      <c r="B9" s="49" t="s">
        <v>33</v>
      </c>
      <c r="C9" s="52">
        <v>17310</v>
      </c>
      <c r="D9" s="50">
        <v>17490</v>
      </c>
      <c r="E9" s="55">
        <f>D9-C9</f>
        <v>180</v>
      </c>
      <c r="F9" s="92"/>
      <c r="G9" s="51"/>
      <c r="H9" s="52"/>
      <c r="I9" s="53"/>
      <c r="J9" s="78" t="s">
        <v>32</v>
      </c>
    </row>
    <row r="10" spans="1:10" ht="18">
      <c r="A10" s="48"/>
      <c r="B10" s="49" t="s">
        <v>34</v>
      </c>
      <c r="C10" s="52"/>
      <c r="D10" s="50"/>
      <c r="E10" s="55">
        <f>+E9</f>
        <v>180</v>
      </c>
      <c r="F10" s="92"/>
      <c r="G10" s="51"/>
      <c r="H10" s="52"/>
      <c r="I10" s="53"/>
      <c r="J10" s="78" t="s">
        <v>54</v>
      </c>
    </row>
    <row r="11" spans="1:10" ht="18">
      <c r="A11" s="48"/>
      <c r="B11" s="49"/>
      <c r="C11" s="52">
        <v>17910</v>
      </c>
      <c r="D11" s="50">
        <v>18270</v>
      </c>
      <c r="E11" s="55">
        <f>D11-C11</f>
        <v>360</v>
      </c>
      <c r="F11" s="92"/>
      <c r="G11" s="51"/>
      <c r="H11" s="52"/>
      <c r="I11" s="53"/>
      <c r="J11" s="78"/>
    </row>
    <row r="12" spans="1:10" ht="18">
      <c r="A12" s="48"/>
      <c r="B12" s="49"/>
      <c r="C12" s="52"/>
      <c r="D12" s="50"/>
      <c r="E12" s="55"/>
      <c r="F12" s="92"/>
      <c r="G12" s="51"/>
      <c r="H12" s="52"/>
      <c r="I12" s="53"/>
      <c r="J12" s="78"/>
    </row>
    <row r="13" spans="1:10" ht="18">
      <c r="A13" s="48">
        <v>3</v>
      </c>
      <c r="B13" s="49" t="s">
        <v>35</v>
      </c>
      <c r="C13" s="52">
        <v>17310</v>
      </c>
      <c r="D13" s="50">
        <v>17490</v>
      </c>
      <c r="E13" s="55">
        <f>D13-C13</f>
        <v>180</v>
      </c>
      <c r="F13" s="92"/>
      <c r="G13" s="51"/>
      <c r="H13" s="52"/>
      <c r="I13" s="53"/>
      <c r="J13" s="78"/>
    </row>
    <row r="14" spans="1:10" ht="18">
      <c r="A14" s="48"/>
      <c r="B14" s="49" t="s">
        <v>36</v>
      </c>
      <c r="C14" s="52"/>
      <c r="D14" s="50"/>
      <c r="E14" s="55">
        <f>+E13</f>
        <v>180</v>
      </c>
      <c r="F14" s="92"/>
      <c r="G14" s="51"/>
      <c r="H14" s="52"/>
      <c r="I14" s="53"/>
      <c r="J14" s="78"/>
    </row>
    <row r="15" spans="1:10" ht="18">
      <c r="A15" s="48"/>
      <c r="B15" s="49"/>
      <c r="C15" s="52">
        <v>17910</v>
      </c>
      <c r="D15" s="50">
        <v>18270</v>
      </c>
      <c r="E15" s="55">
        <f>D15-C15</f>
        <v>360</v>
      </c>
      <c r="F15" s="92"/>
      <c r="G15" s="51"/>
      <c r="H15" s="52"/>
      <c r="I15" s="53"/>
      <c r="J15" s="78"/>
    </row>
    <row r="16" spans="1:10" ht="18">
      <c r="A16" s="48"/>
      <c r="B16" s="49"/>
      <c r="C16" s="52"/>
      <c r="D16" s="50"/>
      <c r="E16" s="55"/>
      <c r="F16" s="92"/>
      <c r="G16" s="56"/>
      <c r="H16" s="52"/>
      <c r="I16" s="53"/>
      <c r="J16" s="78"/>
    </row>
    <row r="17" spans="1:10" ht="18">
      <c r="A17" s="48">
        <v>4</v>
      </c>
      <c r="B17" s="49" t="s">
        <v>37</v>
      </c>
      <c r="C17" s="52">
        <v>17310</v>
      </c>
      <c r="D17" s="50">
        <v>17490</v>
      </c>
      <c r="E17" s="55">
        <f>D17-C17</f>
        <v>180</v>
      </c>
      <c r="F17" s="92"/>
      <c r="G17" s="51"/>
      <c r="H17" s="52"/>
      <c r="I17" s="53"/>
      <c r="J17" s="78"/>
    </row>
    <row r="18" spans="1:10" ht="18">
      <c r="A18" s="48"/>
      <c r="B18" s="49" t="s">
        <v>36</v>
      </c>
      <c r="C18" s="52"/>
      <c r="D18" s="50"/>
      <c r="E18" s="55">
        <f>+E17</f>
        <v>180</v>
      </c>
      <c r="F18" s="92"/>
      <c r="G18" s="51"/>
      <c r="H18" s="52"/>
      <c r="I18" s="53"/>
      <c r="J18" s="78"/>
    </row>
    <row r="19" spans="1:10" ht="18">
      <c r="A19" s="48"/>
      <c r="B19" s="49"/>
      <c r="C19" s="52">
        <v>17910</v>
      </c>
      <c r="D19" s="50">
        <v>18270</v>
      </c>
      <c r="E19" s="55">
        <f>D19-C19</f>
        <v>360</v>
      </c>
      <c r="F19" s="92"/>
      <c r="G19" s="51"/>
      <c r="H19" s="52"/>
      <c r="I19" s="53"/>
      <c r="J19" s="78"/>
    </row>
    <row r="20" spans="1:10" ht="18">
      <c r="A20" s="48"/>
      <c r="B20" s="49"/>
      <c r="C20" s="52"/>
      <c r="D20" s="50"/>
      <c r="E20" s="55"/>
      <c r="F20" s="92"/>
      <c r="G20" s="51"/>
      <c r="H20" s="52"/>
      <c r="I20" s="53"/>
      <c r="J20" s="78"/>
    </row>
    <row r="21" spans="1:10" ht="18">
      <c r="A21" s="48">
        <v>5</v>
      </c>
      <c r="B21" s="49" t="s">
        <v>38</v>
      </c>
      <c r="C21" s="52">
        <v>17310</v>
      </c>
      <c r="D21" s="50">
        <v>17490</v>
      </c>
      <c r="E21" s="55">
        <f>D21-C21</f>
        <v>180</v>
      </c>
      <c r="F21" s="92"/>
      <c r="G21" s="51"/>
      <c r="H21" s="52"/>
      <c r="I21" s="53"/>
      <c r="J21" s="78"/>
    </row>
    <row r="22" spans="1:10" ht="18">
      <c r="A22" s="48"/>
      <c r="B22" s="58" t="s">
        <v>39</v>
      </c>
      <c r="C22" s="52"/>
      <c r="D22" s="50"/>
      <c r="E22" s="55">
        <f>+E21</f>
        <v>180</v>
      </c>
      <c r="F22" s="92"/>
      <c r="G22" s="51"/>
      <c r="H22" s="52"/>
      <c r="I22" s="53"/>
      <c r="J22" s="78"/>
    </row>
    <row r="23" spans="1:10" ht="18">
      <c r="A23" s="48"/>
      <c r="B23" s="57"/>
      <c r="C23" s="52">
        <v>17910</v>
      </c>
      <c r="D23" s="50">
        <v>18270</v>
      </c>
      <c r="E23" s="55">
        <f>D23-C23</f>
        <v>360</v>
      </c>
      <c r="F23" s="92"/>
      <c r="G23" s="51"/>
      <c r="H23" s="52"/>
      <c r="I23" s="53"/>
      <c r="J23" s="78"/>
    </row>
    <row r="24" spans="1:10" ht="18">
      <c r="A24" s="48"/>
      <c r="B24" s="49"/>
      <c r="C24" s="52"/>
      <c r="D24" s="50"/>
      <c r="E24" s="55"/>
      <c r="F24" s="92"/>
      <c r="G24" s="51"/>
      <c r="H24" s="52"/>
      <c r="I24" s="53"/>
      <c r="J24" s="78"/>
    </row>
    <row r="25" spans="1:10" ht="18">
      <c r="A25" s="48">
        <v>6</v>
      </c>
      <c r="B25" s="49" t="s">
        <v>40</v>
      </c>
      <c r="C25" s="52">
        <v>17310</v>
      </c>
      <c r="D25" s="50">
        <v>17490</v>
      </c>
      <c r="E25" s="55">
        <f>D25-C25</f>
        <v>180</v>
      </c>
      <c r="F25" s="92"/>
      <c r="G25" s="51"/>
      <c r="H25" s="52"/>
      <c r="I25" s="53"/>
      <c r="J25" s="78"/>
    </row>
    <row r="26" spans="1:10" ht="18">
      <c r="A26" s="48"/>
      <c r="B26" s="49" t="s">
        <v>41</v>
      </c>
      <c r="C26" s="52"/>
      <c r="D26" s="50"/>
      <c r="E26" s="55">
        <f>+E25</f>
        <v>180</v>
      </c>
      <c r="F26" s="92"/>
      <c r="G26" s="51"/>
      <c r="H26" s="52"/>
      <c r="I26" s="53"/>
      <c r="J26" s="78"/>
    </row>
    <row r="27" spans="1:10" ht="18">
      <c r="A27" s="48"/>
      <c r="B27" s="49"/>
      <c r="C27" s="52">
        <v>17910</v>
      </c>
      <c r="D27" s="50">
        <v>18270</v>
      </c>
      <c r="E27" s="55">
        <f>D27-C27</f>
        <v>360</v>
      </c>
      <c r="F27" s="92"/>
      <c r="G27" s="51"/>
      <c r="H27" s="52"/>
      <c r="I27" s="53"/>
      <c r="J27" s="78"/>
    </row>
    <row r="28" spans="1:10" ht="18">
      <c r="A28" s="48"/>
      <c r="B28" s="49"/>
      <c r="C28" s="52"/>
      <c r="D28" s="50"/>
      <c r="E28" s="55"/>
      <c r="F28" s="92"/>
      <c r="G28" s="56"/>
      <c r="H28" s="52"/>
      <c r="I28" s="53"/>
      <c r="J28" s="78"/>
    </row>
    <row r="29" spans="1:10" ht="18">
      <c r="A29" s="48">
        <v>7</v>
      </c>
      <c r="B29" s="49" t="s">
        <v>42</v>
      </c>
      <c r="C29" s="52">
        <v>17310</v>
      </c>
      <c r="D29" s="50">
        <v>17490</v>
      </c>
      <c r="E29" s="55">
        <f>D29-C29</f>
        <v>180</v>
      </c>
      <c r="F29" s="92"/>
      <c r="G29" s="51"/>
      <c r="H29" s="52"/>
      <c r="I29" s="53"/>
      <c r="J29" s="78"/>
    </row>
    <row r="30" spans="1:10" ht="18">
      <c r="A30" s="48"/>
      <c r="B30" s="94" t="s">
        <v>43</v>
      </c>
      <c r="C30" s="52"/>
      <c r="D30" s="50"/>
      <c r="E30" s="55">
        <f>+E29</f>
        <v>180</v>
      </c>
      <c r="F30" s="92"/>
      <c r="G30" s="51"/>
      <c r="H30" s="52"/>
      <c r="I30" s="53"/>
      <c r="J30" s="78"/>
    </row>
    <row r="31" spans="1:10" ht="18">
      <c r="A31" s="48"/>
      <c r="B31" s="49"/>
      <c r="C31" s="52">
        <v>17910</v>
      </c>
      <c r="D31" s="50">
        <v>18270</v>
      </c>
      <c r="E31" s="55">
        <f>D31-C31</f>
        <v>360</v>
      </c>
      <c r="F31" s="92"/>
      <c r="G31" s="51"/>
      <c r="H31" s="52"/>
      <c r="I31" s="53"/>
      <c r="J31" s="78"/>
    </row>
    <row r="32" spans="1:10" ht="18">
      <c r="A32" s="48"/>
      <c r="B32" s="49"/>
      <c r="C32" s="52"/>
      <c r="D32" s="50"/>
      <c r="E32" s="55"/>
      <c r="F32" s="92"/>
      <c r="G32" s="51"/>
      <c r="H32" s="52"/>
      <c r="I32" s="53"/>
      <c r="J32" s="78"/>
    </row>
    <row r="33" spans="1:10" ht="18">
      <c r="A33" s="48">
        <v>8</v>
      </c>
      <c r="B33" s="49" t="s">
        <v>44</v>
      </c>
      <c r="C33" s="52">
        <v>17310</v>
      </c>
      <c r="D33" s="50">
        <v>17490</v>
      </c>
      <c r="E33" s="55">
        <f>D33-C33</f>
        <v>180</v>
      </c>
      <c r="F33" s="92"/>
      <c r="G33" s="51"/>
      <c r="H33" s="52"/>
      <c r="I33" s="53"/>
      <c r="J33" s="78"/>
    </row>
    <row r="34" spans="1:10" ht="18">
      <c r="A34" s="48"/>
      <c r="B34" s="49" t="s">
        <v>45</v>
      </c>
      <c r="C34" s="52"/>
      <c r="D34" s="50"/>
      <c r="E34" s="55">
        <f>+E33</f>
        <v>180</v>
      </c>
      <c r="F34" s="92"/>
      <c r="G34" s="51"/>
      <c r="H34" s="52"/>
      <c r="I34" s="53"/>
      <c r="J34" s="78"/>
    </row>
    <row r="35" spans="1:10" ht="18">
      <c r="A35" s="48"/>
      <c r="B35" s="49"/>
      <c r="C35" s="52">
        <v>17910</v>
      </c>
      <c r="D35" s="50">
        <v>18270</v>
      </c>
      <c r="E35" s="55">
        <f>D35-C35</f>
        <v>360</v>
      </c>
      <c r="F35" s="92"/>
      <c r="G35" s="51"/>
      <c r="H35" s="52"/>
      <c r="I35" s="53"/>
      <c r="J35" s="78"/>
    </row>
    <row r="36" spans="1:10" ht="18">
      <c r="A36" s="48"/>
      <c r="B36" s="49"/>
      <c r="C36" s="52"/>
      <c r="D36" s="50"/>
      <c r="E36" s="55"/>
      <c r="F36" s="92"/>
      <c r="G36" s="51"/>
      <c r="H36" s="52"/>
      <c r="I36" s="53"/>
      <c r="J36" s="78"/>
    </row>
    <row r="37" spans="1:10" ht="18">
      <c r="A37" s="48">
        <v>9</v>
      </c>
      <c r="B37" s="49" t="s">
        <v>46</v>
      </c>
      <c r="C37" s="52">
        <v>17310</v>
      </c>
      <c r="D37" s="50">
        <v>17490</v>
      </c>
      <c r="E37" s="55">
        <f>D37-C37</f>
        <v>180</v>
      </c>
      <c r="F37" s="92"/>
      <c r="G37" s="51"/>
      <c r="H37" s="52"/>
      <c r="I37" s="53"/>
      <c r="J37" s="78"/>
    </row>
    <row r="38" spans="1:10" ht="18">
      <c r="A38" s="48"/>
      <c r="B38" s="94" t="s">
        <v>47</v>
      </c>
      <c r="C38" s="52"/>
      <c r="D38" s="50"/>
      <c r="E38" s="55">
        <f>+E37</f>
        <v>180</v>
      </c>
      <c r="F38" s="92"/>
      <c r="G38" s="51"/>
      <c r="H38" s="52"/>
      <c r="I38" s="53"/>
      <c r="J38" s="78"/>
    </row>
    <row r="39" spans="1:10" ht="18">
      <c r="A39" s="48"/>
      <c r="B39" s="49"/>
      <c r="C39" s="52">
        <v>17910</v>
      </c>
      <c r="D39" s="50">
        <v>18270</v>
      </c>
      <c r="E39" s="55">
        <f>D39-C39</f>
        <v>360</v>
      </c>
      <c r="F39" s="92"/>
      <c r="G39" s="51"/>
      <c r="H39" s="52"/>
      <c r="I39" s="53"/>
      <c r="J39" s="78"/>
    </row>
    <row r="40" spans="1:10" ht="21">
      <c r="A40" s="48"/>
      <c r="B40" s="59"/>
      <c r="C40" s="52"/>
      <c r="D40" s="50"/>
      <c r="E40" s="55"/>
      <c r="F40" s="92"/>
      <c r="G40" s="51"/>
      <c r="H40" s="52"/>
      <c r="I40" s="53"/>
      <c r="J40" s="78"/>
    </row>
    <row r="41" spans="1:10" ht="21">
      <c r="A41" s="48">
        <v>10</v>
      </c>
      <c r="B41" s="59" t="s">
        <v>48</v>
      </c>
      <c r="C41" s="52">
        <v>24750</v>
      </c>
      <c r="D41" s="50">
        <v>24930</v>
      </c>
      <c r="E41" s="55">
        <f>D41-C41</f>
        <v>180</v>
      </c>
      <c r="F41" s="92"/>
      <c r="G41" s="51"/>
      <c r="H41" s="52"/>
      <c r="I41" s="53"/>
      <c r="J41" s="78" t="s">
        <v>52</v>
      </c>
    </row>
    <row r="42" spans="1:10" ht="18">
      <c r="A42" s="48"/>
      <c r="B42" s="49" t="s">
        <v>49</v>
      </c>
      <c r="C42" s="52">
        <v>25240</v>
      </c>
      <c r="D42" s="50">
        <v>25440</v>
      </c>
      <c r="E42" s="55">
        <f>D42-C42</f>
        <v>200</v>
      </c>
      <c r="F42" s="92"/>
      <c r="G42" s="56"/>
      <c r="H42" s="52"/>
      <c r="I42" s="53"/>
      <c r="J42" s="78" t="s">
        <v>53</v>
      </c>
    </row>
    <row r="43" spans="1:10" ht="18">
      <c r="A43" s="48"/>
      <c r="B43" s="49"/>
      <c r="C43" s="52">
        <v>26210</v>
      </c>
      <c r="D43" s="50">
        <v>26450</v>
      </c>
      <c r="E43" s="55">
        <f>D43-C43</f>
        <v>240</v>
      </c>
      <c r="F43" s="92"/>
      <c r="G43" s="51"/>
      <c r="H43" s="52"/>
      <c r="I43" s="53"/>
      <c r="J43" s="78" t="s">
        <v>20</v>
      </c>
    </row>
    <row r="44" spans="1:10" ht="18">
      <c r="A44" s="48"/>
      <c r="B44" s="49"/>
      <c r="C44" s="52"/>
      <c r="D44" s="50"/>
      <c r="E44" s="55"/>
      <c r="F44" s="92"/>
      <c r="G44" s="51"/>
      <c r="H44" s="52"/>
      <c r="I44" s="53"/>
      <c r="J44" s="78" t="s">
        <v>31</v>
      </c>
    </row>
    <row r="45" spans="1:10" ht="18">
      <c r="A45" s="48">
        <v>11</v>
      </c>
      <c r="B45" s="49" t="s">
        <v>55</v>
      </c>
      <c r="C45" s="52">
        <v>23810</v>
      </c>
      <c r="D45" s="50">
        <v>23940</v>
      </c>
      <c r="E45" s="55">
        <f>D45-C45</f>
        <v>130</v>
      </c>
      <c r="F45" s="92"/>
      <c r="G45" s="51"/>
      <c r="H45" s="52"/>
      <c r="I45" s="53"/>
      <c r="J45" s="78" t="s">
        <v>32</v>
      </c>
    </row>
    <row r="46" spans="1:10" ht="18">
      <c r="A46" s="48"/>
      <c r="B46" s="49" t="s">
        <v>56</v>
      </c>
      <c r="C46" s="52">
        <v>24290</v>
      </c>
      <c r="D46" s="50">
        <v>24440</v>
      </c>
      <c r="E46" s="55">
        <f>D46-C46</f>
        <v>150</v>
      </c>
      <c r="F46" s="92"/>
      <c r="G46" s="56"/>
      <c r="H46" s="52"/>
      <c r="I46" s="53"/>
      <c r="J46" s="78" t="s">
        <v>54</v>
      </c>
    </row>
    <row r="47" spans="1:10" ht="18">
      <c r="A47" s="48"/>
      <c r="B47" s="49"/>
      <c r="C47" s="52">
        <v>25240</v>
      </c>
      <c r="D47" s="50">
        <v>25440</v>
      </c>
      <c r="E47" s="55">
        <f>D47-C47</f>
        <v>200</v>
      </c>
      <c r="F47" s="92"/>
      <c r="G47" s="51"/>
      <c r="H47" s="52"/>
      <c r="I47" s="53"/>
      <c r="J47" s="78"/>
    </row>
    <row r="48" spans="1:10" ht="18">
      <c r="A48" s="48"/>
      <c r="B48" s="49"/>
      <c r="C48" s="52"/>
      <c r="D48" s="50"/>
      <c r="E48" s="55"/>
      <c r="F48" s="92"/>
      <c r="G48" s="51"/>
      <c r="H48" s="52"/>
      <c r="I48" s="53"/>
      <c r="J48" s="78"/>
    </row>
    <row r="49" spans="1:10" ht="18">
      <c r="A49" s="48">
        <v>12</v>
      </c>
      <c r="B49" s="57" t="s">
        <v>58</v>
      </c>
      <c r="C49" s="52">
        <v>25730</v>
      </c>
      <c r="D49" s="50">
        <v>25930</v>
      </c>
      <c r="E49" s="55">
        <f>D49-C49</f>
        <v>200</v>
      </c>
      <c r="F49" s="92"/>
      <c r="G49" s="51"/>
      <c r="H49" s="52"/>
      <c r="I49" s="53"/>
      <c r="J49" s="78"/>
    </row>
    <row r="50" spans="1:10" ht="18">
      <c r="A50" s="48"/>
      <c r="B50" s="49" t="s">
        <v>59</v>
      </c>
      <c r="C50" s="52"/>
      <c r="D50" s="50"/>
      <c r="E50" s="55">
        <f>+E49</f>
        <v>200</v>
      </c>
      <c r="F50" s="92"/>
      <c r="G50" s="51"/>
      <c r="H50" s="52"/>
      <c r="I50" s="53"/>
      <c r="J50" s="78"/>
    </row>
    <row r="51" spans="1:10" ht="18">
      <c r="A51" s="48"/>
      <c r="B51" s="49"/>
      <c r="C51" s="52">
        <v>26720</v>
      </c>
      <c r="D51" s="50">
        <v>26980</v>
      </c>
      <c r="E51" s="55">
        <f>D51-C51</f>
        <v>260</v>
      </c>
      <c r="F51" s="92"/>
      <c r="G51" s="51"/>
      <c r="H51" s="52"/>
      <c r="I51" s="53"/>
      <c r="J51" s="78"/>
    </row>
    <row r="52" spans="1:10" ht="18">
      <c r="A52" s="48"/>
      <c r="B52" s="49"/>
      <c r="C52" s="52"/>
      <c r="D52" s="50"/>
      <c r="E52" s="55"/>
      <c r="F52" s="92"/>
      <c r="G52" s="56"/>
      <c r="H52" s="52"/>
      <c r="I52" s="53"/>
      <c r="J52" s="78"/>
    </row>
    <row r="53" spans="1:10" ht="18">
      <c r="A53" s="48">
        <v>13</v>
      </c>
      <c r="B53" s="57" t="s">
        <v>63</v>
      </c>
      <c r="C53" s="52">
        <v>24290</v>
      </c>
      <c r="D53" s="50">
        <v>24440</v>
      </c>
      <c r="E53" s="55">
        <f>D53-C53</f>
        <v>150</v>
      </c>
      <c r="F53" s="92"/>
      <c r="G53" s="51"/>
      <c r="H53" s="52"/>
      <c r="I53" s="53"/>
      <c r="J53" s="78"/>
    </row>
    <row r="54" spans="1:10" ht="18">
      <c r="A54" s="48"/>
      <c r="B54" s="49" t="s">
        <v>64</v>
      </c>
      <c r="C54" s="52"/>
      <c r="D54" s="50"/>
      <c r="E54" s="55">
        <f>+E53</f>
        <v>150</v>
      </c>
      <c r="F54" s="92"/>
      <c r="G54" s="51"/>
      <c r="H54" s="52"/>
      <c r="I54" s="53"/>
      <c r="J54" s="78"/>
    </row>
    <row r="55" spans="1:10" ht="18">
      <c r="A55" s="48"/>
      <c r="B55" s="49"/>
      <c r="C55" s="52">
        <v>25240</v>
      </c>
      <c r="D55" s="50">
        <v>25440</v>
      </c>
      <c r="E55" s="55">
        <f>D55-C55</f>
        <v>200</v>
      </c>
      <c r="F55" s="92"/>
      <c r="G55" s="51"/>
      <c r="H55" s="52"/>
      <c r="I55" s="53"/>
      <c r="J55" s="78"/>
    </row>
    <row r="56" spans="1:10" ht="18">
      <c r="A56" s="48"/>
      <c r="B56" s="49"/>
      <c r="C56" s="52"/>
      <c r="D56" s="50"/>
      <c r="E56" s="55"/>
      <c r="F56" s="92"/>
      <c r="G56" s="51"/>
      <c r="H56" s="52"/>
      <c r="I56" s="53"/>
      <c r="J56" s="78"/>
    </row>
    <row r="57" spans="1:10" ht="18">
      <c r="A57" s="48">
        <v>14</v>
      </c>
      <c r="B57" s="49" t="s">
        <v>66</v>
      </c>
      <c r="C57" s="52">
        <v>23360</v>
      </c>
      <c r="D57" s="50">
        <v>23450</v>
      </c>
      <c r="E57" s="55">
        <f>D57-C57</f>
        <v>90</v>
      </c>
      <c r="F57" s="92"/>
      <c r="G57" s="51"/>
      <c r="H57" s="52"/>
      <c r="I57" s="53"/>
      <c r="J57" s="78"/>
    </row>
    <row r="58" spans="1:10" ht="18">
      <c r="A58" s="48"/>
      <c r="B58" s="94" t="s">
        <v>43</v>
      </c>
      <c r="C58" s="52"/>
      <c r="D58" s="50"/>
      <c r="E58" s="55">
        <f>+E57</f>
        <v>90</v>
      </c>
      <c r="F58" s="92"/>
      <c r="G58" s="51"/>
      <c r="H58" s="52"/>
      <c r="I58" s="53"/>
      <c r="J58" s="78"/>
    </row>
    <row r="59" spans="1:10" ht="18">
      <c r="A59" s="48"/>
      <c r="B59" s="49"/>
      <c r="C59" s="52">
        <v>24290</v>
      </c>
      <c r="D59" s="50">
        <v>24440</v>
      </c>
      <c r="E59" s="55">
        <f>D59-C59</f>
        <v>150</v>
      </c>
      <c r="F59" s="92"/>
      <c r="G59" s="51"/>
      <c r="H59" s="52"/>
      <c r="I59" s="53"/>
      <c r="J59" s="78"/>
    </row>
    <row r="60" spans="1:10" ht="18">
      <c r="A60" s="48"/>
      <c r="B60" s="49"/>
      <c r="C60" s="52"/>
      <c r="D60" s="50"/>
      <c r="E60" s="55"/>
      <c r="F60" s="92"/>
      <c r="G60" s="51"/>
      <c r="H60" s="52"/>
      <c r="I60" s="53"/>
      <c r="J60" s="78"/>
    </row>
    <row r="61" spans="1:10" ht="18">
      <c r="A61" s="48">
        <v>15</v>
      </c>
      <c r="B61" s="49" t="s">
        <v>69</v>
      </c>
      <c r="C61" s="52">
        <v>24750</v>
      </c>
      <c r="D61" s="50">
        <v>24930</v>
      </c>
      <c r="E61" s="55">
        <f>D61-C61</f>
        <v>180</v>
      </c>
      <c r="F61" s="92"/>
      <c r="G61" s="51"/>
      <c r="H61" s="52"/>
      <c r="I61" s="53"/>
      <c r="J61" s="78"/>
    </row>
    <row r="62" spans="1:10" ht="18">
      <c r="A62" s="48"/>
      <c r="B62" s="94" t="s">
        <v>47</v>
      </c>
      <c r="C62" s="52"/>
      <c r="D62" s="50"/>
      <c r="E62" s="55">
        <f>+E61</f>
        <v>180</v>
      </c>
      <c r="F62" s="92"/>
      <c r="G62" s="51"/>
      <c r="H62" s="52"/>
      <c r="I62" s="53"/>
      <c r="J62" s="78"/>
    </row>
    <row r="63" spans="1:10" ht="18">
      <c r="A63" s="48"/>
      <c r="B63" s="49"/>
      <c r="C63" s="52">
        <v>25730</v>
      </c>
      <c r="D63" s="50">
        <v>25930</v>
      </c>
      <c r="E63" s="55">
        <f>D63-C63</f>
        <v>200</v>
      </c>
      <c r="F63" s="92"/>
      <c r="G63" s="51"/>
      <c r="H63" s="52"/>
      <c r="I63" s="53"/>
      <c r="J63" s="78"/>
    </row>
    <row r="64" spans="1:10" ht="18">
      <c r="A64" s="48"/>
      <c r="B64" s="49"/>
      <c r="C64" s="52"/>
      <c r="D64" s="50"/>
      <c r="E64" s="55"/>
      <c r="F64" s="92"/>
      <c r="G64" s="51"/>
      <c r="H64" s="52"/>
      <c r="I64" s="53"/>
      <c r="J64" s="78"/>
    </row>
    <row r="65" spans="1:10" ht="18">
      <c r="A65" s="48">
        <v>16</v>
      </c>
      <c r="B65" s="49" t="s">
        <v>72</v>
      </c>
      <c r="C65" s="52">
        <v>25240</v>
      </c>
      <c r="D65" s="50">
        <v>25440</v>
      </c>
      <c r="E65" s="55">
        <f>D65-C65</f>
        <v>200</v>
      </c>
      <c r="F65" s="92"/>
      <c r="G65" s="51"/>
      <c r="H65" s="52"/>
      <c r="I65" s="53"/>
      <c r="J65" s="78"/>
    </row>
    <row r="66" spans="1:10" ht="18">
      <c r="A66" s="48"/>
      <c r="B66" s="49" t="s">
        <v>73</v>
      </c>
      <c r="C66" s="52"/>
      <c r="D66" s="50"/>
      <c r="E66" s="55">
        <f>+E65</f>
        <v>200</v>
      </c>
      <c r="F66" s="92"/>
      <c r="G66" s="51"/>
      <c r="H66" s="52"/>
      <c r="I66" s="53"/>
      <c r="J66" s="78"/>
    </row>
    <row r="67" spans="1:10" ht="18">
      <c r="A67" s="48"/>
      <c r="B67" s="49"/>
      <c r="C67" s="52">
        <v>26210</v>
      </c>
      <c r="D67" s="50">
        <v>26450</v>
      </c>
      <c r="E67" s="55">
        <f>D67-C67</f>
        <v>240</v>
      </c>
      <c r="F67" s="92"/>
      <c r="G67" s="51"/>
      <c r="H67" s="52"/>
      <c r="I67" s="53"/>
      <c r="J67" s="78"/>
    </row>
    <row r="68" spans="1:10" ht="18">
      <c r="A68" s="48"/>
      <c r="B68" s="49"/>
      <c r="C68" s="52"/>
      <c r="D68" s="50"/>
      <c r="E68" s="55"/>
      <c r="F68" s="92"/>
      <c r="G68" s="51"/>
      <c r="H68" s="52"/>
      <c r="I68" s="53"/>
      <c r="J68" s="78"/>
    </row>
    <row r="69" spans="1:10" ht="18">
      <c r="A69" s="48">
        <v>17</v>
      </c>
      <c r="B69" s="57" t="s">
        <v>75</v>
      </c>
      <c r="C69" s="52">
        <v>23810</v>
      </c>
      <c r="D69" s="50">
        <v>23940</v>
      </c>
      <c r="E69" s="55">
        <f>D69-C69</f>
        <v>130</v>
      </c>
      <c r="F69" s="92"/>
      <c r="G69" s="51"/>
      <c r="H69" s="52"/>
      <c r="I69" s="53"/>
      <c r="J69" s="78"/>
    </row>
    <row r="70" spans="1:10" ht="18">
      <c r="A70" s="48"/>
      <c r="B70" s="49" t="s">
        <v>45</v>
      </c>
      <c r="C70" s="52"/>
      <c r="D70" s="50"/>
      <c r="E70" s="55">
        <f>+E69</f>
        <v>130</v>
      </c>
      <c r="F70" s="92"/>
      <c r="G70" s="51"/>
      <c r="H70" s="52"/>
      <c r="I70" s="53"/>
      <c r="J70" s="78"/>
    </row>
    <row r="71" spans="1:10" ht="18">
      <c r="A71" s="48"/>
      <c r="B71" s="49"/>
      <c r="C71" s="52">
        <v>24750</v>
      </c>
      <c r="D71" s="50">
        <v>24930</v>
      </c>
      <c r="E71" s="55">
        <f>D71-C71</f>
        <v>180</v>
      </c>
      <c r="F71" s="92"/>
      <c r="G71" s="51"/>
      <c r="H71" s="52"/>
      <c r="I71" s="53"/>
      <c r="J71" s="78"/>
    </row>
    <row r="72" spans="1:10" ht="18">
      <c r="A72" s="48"/>
      <c r="B72" s="49"/>
      <c r="C72" s="52"/>
      <c r="D72" s="50"/>
      <c r="E72" s="55"/>
      <c r="F72" s="92"/>
      <c r="G72" s="51"/>
      <c r="H72" s="52"/>
      <c r="I72" s="53"/>
      <c r="J72" s="78"/>
    </row>
    <row r="73" spans="1:10" ht="18">
      <c r="A73" s="48">
        <v>18</v>
      </c>
      <c r="B73" s="49" t="s">
        <v>78</v>
      </c>
      <c r="C73" s="52">
        <v>24750</v>
      </c>
      <c r="D73" s="50">
        <v>24930</v>
      </c>
      <c r="E73" s="55">
        <f>D73-C73</f>
        <v>180</v>
      </c>
      <c r="F73" s="92"/>
      <c r="G73" s="51"/>
      <c r="H73" s="52"/>
      <c r="I73" s="53"/>
      <c r="J73" s="78"/>
    </row>
    <row r="74" spans="1:10" ht="18">
      <c r="A74" s="48"/>
      <c r="B74" s="49" t="s">
        <v>49</v>
      </c>
      <c r="C74" s="52"/>
      <c r="D74" s="50"/>
      <c r="E74" s="55">
        <f>+E73</f>
        <v>180</v>
      </c>
      <c r="F74" s="92"/>
      <c r="G74" s="51"/>
      <c r="H74" s="52"/>
      <c r="I74" s="53"/>
      <c r="J74" s="78"/>
    </row>
    <row r="75" spans="1:10" ht="18">
      <c r="A75" s="48"/>
      <c r="B75" s="49"/>
      <c r="C75" s="52">
        <v>25730</v>
      </c>
      <c r="D75" s="50">
        <v>25930</v>
      </c>
      <c r="E75" s="55">
        <f>D75-C75</f>
        <v>200</v>
      </c>
      <c r="F75" s="92"/>
      <c r="G75" s="51"/>
      <c r="H75" s="52"/>
      <c r="I75" s="53"/>
      <c r="J75" s="78"/>
    </row>
    <row r="76" spans="1:10" ht="18">
      <c r="A76" s="48"/>
      <c r="B76" s="49"/>
      <c r="C76" s="52"/>
      <c r="D76" s="50"/>
      <c r="E76" s="55"/>
      <c r="F76" s="92"/>
      <c r="G76" s="56"/>
      <c r="H76" s="52"/>
      <c r="I76" s="53"/>
      <c r="J76" s="78"/>
    </row>
    <row r="77" spans="1:10" ht="18">
      <c r="A77" s="48">
        <v>19</v>
      </c>
      <c r="B77" s="49" t="s">
        <v>79</v>
      </c>
      <c r="C77" s="52">
        <v>24930</v>
      </c>
      <c r="D77" s="50">
        <v>25140</v>
      </c>
      <c r="E77" s="55">
        <f>D77-C77</f>
        <v>210</v>
      </c>
      <c r="F77" s="92"/>
      <c r="G77" s="51"/>
      <c r="H77" s="52"/>
      <c r="I77" s="53"/>
      <c r="J77" s="78" t="s">
        <v>52</v>
      </c>
    </row>
    <row r="78" spans="1:10" ht="18">
      <c r="A78" s="48"/>
      <c r="B78" s="49" t="s">
        <v>80</v>
      </c>
      <c r="C78" s="52"/>
      <c r="D78" s="50"/>
      <c r="E78" s="55">
        <f>+E77</f>
        <v>210</v>
      </c>
      <c r="F78" s="92"/>
      <c r="G78" s="51"/>
      <c r="H78" s="52"/>
      <c r="I78" s="53"/>
      <c r="J78" s="78" t="s">
        <v>53</v>
      </c>
    </row>
    <row r="79" spans="1:10" ht="18">
      <c r="A79" s="48"/>
      <c r="B79" s="49"/>
      <c r="C79" s="52">
        <v>25930</v>
      </c>
      <c r="D79" s="50">
        <v>26350</v>
      </c>
      <c r="E79" s="55">
        <f>D79-C79</f>
        <v>420</v>
      </c>
      <c r="F79" s="95"/>
      <c r="G79" s="51"/>
      <c r="H79" s="52"/>
      <c r="I79" s="53"/>
      <c r="J79" s="78" t="s">
        <v>19</v>
      </c>
    </row>
    <row r="80" spans="1:10" ht="18">
      <c r="A80" s="48"/>
      <c r="B80" s="49"/>
      <c r="C80" s="52">
        <v>26980</v>
      </c>
      <c r="D80" s="50">
        <v>27580</v>
      </c>
      <c r="E80" s="55">
        <f>D80-C80</f>
        <v>600</v>
      </c>
      <c r="F80" s="92"/>
      <c r="G80" s="51"/>
      <c r="H80" s="52"/>
      <c r="I80" s="53"/>
      <c r="J80" s="78" t="s">
        <v>31</v>
      </c>
    </row>
    <row r="81" spans="1:10" ht="18">
      <c r="A81" s="48"/>
      <c r="B81" s="49"/>
      <c r="C81" s="52"/>
      <c r="D81" s="50"/>
      <c r="E81" s="55"/>
      <c r="F81" s="92"/>
      <c r="G81" s="56"/>
      <c r="H81" s="52"/>
      <c r="I81" s="53"/>
      <c r="J81" s="78" t="s">
        <v>32</v>
      </c>
    </row>
    <row r="82" spans="1:10" ht="18">
      <c r="A82" s="48">
        <v>20</v>
      </c>
      <c r="B82" s="49" t="s">
        <v>84</v>
      </c>
      <c r="C82" s="52">
        <v>37460</v>
      </c>
      <c r="D82" s="50">
        <v>37900</v>
      </c>
      <c r="E82" s="55">
        <f>D82-C82</f>
        <v>440</v>
      </c>
      <c r="F82" s="92"/>
      <c r="G82" s="51"/>
      <c r="H82" s="52"/>
      <c r="I82" s="53"/>
      <c r="J82" s="78" t="s">
        <v>54</v>
      </c>
    </row>
    <row r="83" spans="1:10" ht="18">
      <c r="A83" s="48"/>
      <c r="B83" s="49" t="s">
        <v>85</v>
      </c>
      <c r="C83" s="52"/>
      <c r="D83" s="50"/>
      <c r="E83" s="55">
        <f>+E82</f>
        <v>440</v>
      </c>
      <c r="F83" s="92"/>
      <c r="G83" s="51"/>
      <c r="H83" s="52"/>
      <c r="I83" s="53"/>
      <c r="J83" s="78"/>
    </row>
    <row r="84" spans="1:10" ht="18">
      <c r="A84" s="48"/>
      <c r="B84" s="49"/>
      <c r="C84" s="52">
        <v>38470</v>
      </c>
      <c r="D84" s="50">
        <v>39370</v>
      </c>
      <c r="E84" s="55">
        <f>D84-C84</f>
        <v>900</v>
      </c>
      <c r="F84" s="92"/>
      <c r="G84" s="51"/>
      <c r="H84" s="52"/>
      <c r="I84" s="53"/>
      <c r="J84" s="78"/>
    </row>
    <row r="85" spans="1:10" ht="18">
      <c r="A85" s="48"/>
      <c r="B85" s="49"/>
      <c r="C85" s="52"/>
      <c r="D85" s="50"/>
      <c r="E85" s="55"/>
      <c r="F85" s="92"/>
      <c r="G85" s="51"/>
      <c r="H85" s="52"/>
      <c r="I85" s="53"/>
      <c r="J85" s="78"/>
    </row>
    <row r="86" spans="1:10" ht="18">
      <c r="A86" s="48">
        <v>21</v>
      </c>
      <c r="B86" s="49" t="s">
        <v>88</v>
      </c>
      <c r="C86" s="52">
        <v>28050</v>
      </c>
      <c r="D86" s="50">
        <v>28190</v>
      </c>
      <c r="E86" s="55">
        <f>D86-C86</f>
        <v>140</v>
      </c>
      <c r="F86" s="92"/>
      <c r="G86" s="51"/>
      <c r="H86" s="52"/>
      <c r="I86" s="53"/>
      <c r="J86" s="78"/>
    </row>
    <row r="87" spans="1:10" ht="18">
      <c r="A87" s="48"/>
      <c r="B87" s="49" t="s">
        <v>89</v>
      </c>
      <c r="C87" s="52"/>
      <c r="D87" s="50"/>
      <c r="E87" s="55">
        <f>+E86</f>
        <v>140</v>
      </c>
      <c r="F87" s="92"/>
      <c r="G87" s="51"/>
      <c r="H87" s="52"/>
      <c r="I87" s="53"/>
      <c r="J87" s="78"/>
    </row>
    <row r="88" spans="1:10" ht="18">
      <c r="A88" s="48"/>
      <c r="B88" s="49"/>
      <c r="C88" s="52">
        <v>29140</v>
      </c>
      <c r="D88" s="50">
        <v>29420</v>
      </c>
      <c r="E88" s="55">
        <f>D88-C88</f>
        <v>280</v>
      </c>
      <c r="F88" s="92"/>
      <c r="G88" s="51"/>
      <c r="H88" s="52"/>
      <c r="I88" s="53"/>
      <c r="J88" s="78"/>
    </row>
    <row r="89" spans="1:10" ht="18">
      <c r="A89" s="48"/>
      <c r="B89" s="49"/>
      <c r="C89" s="52"/>
      <c r="D89" s="50"/>
      <c r="E89" s="55"/>
      <c r="F89" s="92"/>
      <c r="G89" s="51"/>
      <c r="H89" s="52"/>
      <c r="I89" s="53"/>
      <c r="J89" s="78"/>
    </row>
    <row r="90" spans="1:10" ht="18">
      <c r="A90" s="48">
        <v>22</v>
      </c>
      <c r="B90" s="49" t="s">
        <v>90</v>
      </c>
      <c r="C90" s="52">
        <v>24930</v>
      </c>
      <c r="D90" s="50">
        <v>25140</v>
      </c>
      <c r="E90" s="55">
        <f>D90-C90</f>
        <v>210</v>
      </c>
      <c r="F90" s="92"/>
      <c r="G90" s="51"/>
      <c r="H90" s="52"/>
      <c r="I90" s="53"/>
      <c r="J90" s="78" t="s">
        <v>95</v>
      </c>
    </row>
    <row r="91" spans="1:10" ht="18">
      <c r="A91" s="48"/>
      <c r="B91" s="49" t="s">
        <v>91</v>
      </c>
      <c r="C91" s="52">
        <v>25930</v>
      </c>
      <c r="D91" s="50">
        <v>26350</v>
      </c>
      <c r="E91" s="55">
        <f>D91-C91</f>
        <v>420</v>
      </c>
      <c r="F91" s="92"/>
      <c r="G91" s="51"/>
      <c r="H91" s="52"/>
      <c r="I91" s="53"/>
      <c r="J91" s="78" t="s">
        <v>96</v>
      </c>
    </row>
    <row r="92" spans="1:10" ht="18">
      <c r="A92" s="48"/>
      <c r="B92" s="49"/>
      <c r="C92" s="52">
        <v>26450</v>
      </c>
      <c r="D92" s="50">
        <v>26970</v>
      </c>
      <c r="E92" s="55">
        <f>D92-C92</f>
        <v>520</v>
      </c>
      <c r="F92" s="92"/>
      <c r="G92" s="51"/>
      <c r="H92" s="52"/>
      <c r="I92" s="53"/>
      <c r="J92" s="78" t="s">
        <v>19</v>
      </c>
    </row>
    <row r="93" spans="1:10" ht="18">
      <c r="A93" s="113"/>
      <c r="B93" s="114"/>
      <c r="C93" s="115"/>
      <c r="D93" s="116"/>
      <c r="E93" s="117"/>
      <c r="F93" s="118"/>
      <c r="G93" s="119"/>
      <c r="H93" s="115"/>
      <c r="I93" s="120"/>
      <c r="J93" s="78" t="s">
        <v>31</v>
      </c>
    </row>
    <row r="94" spans="1:10" ht="18">
      <c r="A94" s="113"/>
      <c r="B94" s="114"/>
      <c r="C94" s="115"/>
      <c r="D94" s="116"/>
      <c r="E94" s="117"/>
      <c r="F94" s="118"/>
      <c r="G94" s="119"/>
      <c r="H94" s="115"/>
      <c r="I94" s="120"/>
      <c r="J94" s="78" t="s">
        <v>32</v>
      </c>
    </row>
    <row r="95" spans="1:10" ht="18">
      <c r="A95" s="113"/>
      <c r="B95" s="114"/>
      <c r="C95" s="115"/>
      <c r="D95" s="116"/>
      <c r="E95" s="117"/>
      <c r="F95" s="118"/>
      <c r="G95" s="119"/>
      <c r="H95" s="115"/>
      <c r="I95" s="120"/>
      <c r="J95" s="78" t="s">
        <v>54</v>
      </c>
    </row>
    <row r="96" spans="1:10" ht="18">
      <c r="A96" s="113">
        <v>23</v>
      </c>
      <c r="B96" s="114" t="s">
        <v>97</v>
      </c>
      <c r="C96" s="115">
        <v>26450</v>
      </c>
      <c r="D96" s="116">
        <v>26790</v>
      </c>
      <c r="E96" s="55">
        <f>D96-C96</f>
        <v>340</v>
      </c>
      <c r="F96" s="118"/>
      <c r="G96" s="119"/>
      <c r="H96" s="115"/>
      <c r="I96" s="120"/>
      <c r="J96" s="78" t="s">
        <v>101</v>
      </c>
    </row>
    <row r="97" spans="1:10" ht="18">
      <c r="A97" s="113"/>
      <c r="B97" s="114"/>
      <c r="C97" s="115">
        <v>26970</v>
      </c>
      <c r="D97" s="116">
        <v>28190</v>
      </c>
      <c r="E97" s="55">
        <f>D97-C97</f>
        <v>1220</v>
      </c>
      <c r="F97" s="118"/>
      <c r="G97" s="119"/>
      <c r="H97" s="115"/>
      <c r="I97" s="120"/>
      <c r="J97" s="78" t="s">
        <v>102</v>
      </c>
    </row>
    <row r="98" spans="1:13" ht="18">
      <c r="A98" s="113"/>
      <c r="B98" s="114"/>
      <c r="C98" s="115">
        <v>28190</v>
      </c>
      <c r="D98" s="116">
        <v>29420</v>
      </c>
      <c r="E98" s="55">
        <f>D98-C98</f>
        <v>1230</v>
      </c>
      <c r="F98" s="118"/>
      <c r="G98" s="119"/>
      <c r="H98" s="115"/>
      <c r="I98" s="120"/>
      <c r="J98" s="78" t="s">
        <v>19</v>
      </c>
      <c r="K98" s="47">
        <f>+วิทยฐานะ!I62</f>
        <v>359427.44</v>
      </c>
      <c r="L98" s="47">
        <f>ตอบแทน!I25</f>
        <v>271329.04</v>
      </c>
      <c r="M98" s="41">
        <f>SUM(I98:L98)</f>
        <v>630756.48</v>
      </c>
    </row>
    <row r="99" spans="1:10" ht="18">
      <c r="A99" s="113"/>
      <c r="B99" s="114"/>
      <c r="C99" s="115"/>
      <c r="D99" s="116"/>
      <c r="E99" s="117"/>
      <c r="F99" s="118"/>
      <c r="G99" s="119"/>
      <c r="H99" s="115"/>
      <c r="I99" s="120"/>
      <c r="J99" s="78" t="s">
        <v>103</v>
      </c>
    </row>
    <row r="100" spans="1:10" ht="18">
      <c r="A100" s="113"/>
      <c r="B100" s="114"/>
      <c r="C100" s="115"/>
      <c r="D100" s="116"/>
      <c r="E100" s="117"/>
      <c r="F100" s="118"/>
      <c r="G100" s="119"/>
      <c r="H100" s="115"/>
      <c r="I100" s="120"/>
      <c r="J100" s="78" t="s">
        <v>104</v>
      </c>
    </row>
    <row r="101" spans="1:10" ht="18">
      <c r="A101" s="79"/>
      <c r="B101" s="62"/>
      <c r="C101" s="63"/>
      <c r="D101" s="81"/>
      <c r="E101" s="80"/>
      <c r="F101" s="93"/>
      <c r="G101" s="82"/>
      <c r="H101" s="63"/>
      <c r="I101" s="83"/>
      <c r="J101" s="78" t="s">
        <v>54</v>
      </c>
    </row>
    <row r="102" spans="2:9" ht="18" thickBot="1">
      <c r="B102" s="17" t="s">
        <v>3</v>
      </c>
      <c r="E102" s="39">
        <f>SUM(E5:E101)</f>
        <v>18990</v>
      </c>
      <c r="H102" s="84"/>
      <c r="I102" s="84"/>
    </row>
    <row r="103" ht="18" thickTop="1">
      <c r="I103" s="112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cp:lastPrinted>2019-01-08T11:21:03Z</cp:lastPrinted>
  <dcterms:created xsi:type="dcterms:W3CDTF">2017-12-26T13:24:58Z</dcterms:created>
  <dcterms:modified xsi:type="dcterms:W3CDTF">2019-01-08T13:15:07Z</dcterms:modified>
  <cp:category/>
  <cp:version/>
  <cp:contentType/>
  <cp:contentStatus/>
</cp:coreProperties>
</file>